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Transportation\Rural Task Force\FY 2021\"/>
    </mc:Choice>
  </mc:AlternateContent>
  <bookViews>
    <workbookView xWindow="-108" yWindow="-108" windowWidth="23256" windowHeight="12576"/>
  </bookViews>
  <sheets>
    <sheet name="TEDF Analysis" sheetId="1" r:id="rId1"/>
    <sheet name="Programming Information " sheetId="2" r:id="rId2"/>
    <sheet name="Allocation in Jeopard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3" l="1"/>
  <c r="H9" i="3" s="1"/>
  <c r="L9" i="3" s="1"/>
  <c r="F8" i="3"/>
  <c r="H8" i="3" s="1"/>
  <c r="L8" i="3" s="1"/>
  <c r="F7" i="3"/>
  <c r="H7" i="3" s="1"/>
  <c r="L7" i="3" s="1"/>
  <c r="F6" i="3"/>
  <c r="H6" i="3" s="1"/>
  <c r="L6" i="3" s="1"/>
  <c r="F5" i="3"/>
  <c r="H5" i="3" s="1"/>
  <c r="L5" i="3" s="1"/>
  <c r="F4" i="3"/>
  <c r="H4" i="3" s="1"/>
  <c r="L4" i="3" s="1"/>
  <c r="F3" i="3"/>
  <c r="H3" i="3" s="1"/>
  <c r="L3" i="3" s="1"/>
  <c r="F2" i="3"/>
  <c r="H2" i="3" s="1"/>
  <c r="L2" i="3" s="1"/>
  <c r="E57" i="2" l="1"/>
  <c r="E53" i="2"/>
  <c r="E46" i="2"/>
  <c r="E38" i="2"/>
  <c r="E24" i="2"/>
  <c r="E20" i="2"/>
  <c r="E15" i="2"/>
  <c r="E12" i="2"/>
  <c r="E8" i="2"/>
  <c r="F8" i="1" l="1"/>
  <c r="F7" i="1"/>
  <c r="F6" i="1"/>
  <c r="F5" i="1"/>
  <c r="F35" i="1" l="1"/>
  <c r="F36" i="1"/>
  <c r="F37" i="1"/>
  <c r="F38" i="1"/>
  <c r="F39" i="1"/>
  <c r="F40" i="1"/>
  <c r="F41" i="1"/>
  <c r="H41" i="1" s="1"/>
  <c r="F42" i="1"/>
  <c r="H42" i="1" s="1"/>
  <c r="F43" i="1"/>
  <c r="H43" i="1" s="1"/>
  <c r="L43" i="1" s="1"/>
  <c r="F44" i="1"/>
  <c r="H44" i="1" s="1"/>
  <c r="F45" i="1"/>
  <c r="F46" i="1"/>
  <c r="F47" i="1"/>
  <c r="H47" i="1" s="1"/>
  <c r="L47" i="1" s="1"/>
  <c r="F48" i="1"/>
  <c r="F49" i="1"/>
  <c r="H49" i="1" s="1"/>
  <c r="L49" i="1" s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H65" i="1" s="1"/>
  <c r="F66" i="1"/>
  <c r="H66" i="1" s="1"/>
  <c r="L66" i="1" s="1"/>
  <c r="F67" i="1"/>
  <c r="H67" i="1" s="1"/>
  <c r="L67" i="1" s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32" i="1"/>
  <c r="H32" i="1" s="1"/>
  <c r="L32" i="1" s="1"/>
  <c r="F33" i="1"/>
  <c r="H33" i="1" s="1"/>
  <c r="L33" i="1" s="1"/>
  <c r="F34" i="1"/>
  <c r="H34" i="1" s="1"/>
  <c r="F9" i="1"/>
  <c r="F10" i="1"/>
  <c r="H10" i="1" s="1"/>
  <c r="F11" i="1"/>
  <c r="H11" i="1" s="1"/>
  <c r="F12" i="1"/>
  <c r="F13" i="1"/>
  <c r="H13" i="1" s="1"/>
  <c r="L13" i="1" s="1"/>
  <c r="F14" i="1"/>
  <c r="F15" i="1"/>
  <c r="F16" i="1"/>
  <c r="H16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H30" i="1" s="1"/>
  <c r="F31" i="1"/>
  <c r="L85" i="1" l="1"/>
  <c r="L84" i="1"/>
</calcChain>
</file>

<file path=xl/sharedStrings.xml><?xml version="1.0" encoding="utf-8"?>
<sst xmlns="http://schemas.openxmlformats.org/spreadsheetml/2006/main" count="275" uniqueCount="164">
  <si>
    <t>County</t>
  </si>
  <si>
    <t>RTF</t>
  </si>
  <si>
    <t>2020 Target</t>
  </si>
  <si>
    <t>2019 Target</t>
  </si>
  <si>
    <t>2018 Target</t>
  </si>
  <si>
    <t>Three Year Total</t>
  </si>
  <si>
    <t>ALCONA</t>
  </si>
  <si>
    <t>ALGER</t>
  </si>
  <si>
    <t>ALLEGAN</t>
  </si>
  <si>
    <t>ALPENA</t>
  </si>
  <si>
    <t>ANTRIM</t>
  </si>
  <si>
    <t>ARENAC</t>
  </si>
  <si>
    <t>BARAGA</t>
  </si>
  <si>
    <t>BARRY</t>
  </si>
  <si>
    <t>BAY</t>
  </si>
  <si>
    <t>BENZIE</t>
  </si>
  <si>
    <t>BERRIEN</t>
  </si>
  <si>
    <t>BRANCH</t>
  </si>
  <si>
    <t>CALHOUN</t>
  </si>
  <si>
    <t>CASS</t>
  </si>
  <si>
    <t>CHARLEVOIX</t>
  </si>
  <si>
    <t>CHEBOYGAN</t>
  </si>
  <si>
    <t>CHIPPEWA</t>
  </si>
  <si>
    <t>CLARE</t>
  </si>
  <si>
    <t>CLINTON</t>
  </si>
  <si>
    <t>CRAWFORD</t>
  </si>
  <si>
    <t>DELTA</t>
  </si>
  <si>
    <t>DICKINSON</t>
  </si>
  <si>
    <t>EATON</t>
  </si>
  <si>
    <t>EMMET</t>
  </si>
  <si>
    <t>GLADWIN</t>
  </si>
  <si>
    <t>GOGEBIC</t>
  </si>
  <si>
    <t>GRATIOT</t>
  </si>
  <si>
    <t>GRAND TRAVERSE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</si>
  <si>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</si>
  <si>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</si>
  <si>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</si>
  <si>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</si>
  <si>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</si>
  <si>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</si>
  <si>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</si>
  <si>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</si>
  <si>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</si>
  <si>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</si>
  <si>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</si>
  <si>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KEWEENAW</t>
  </si>
  <si>
    <t>LAKE</t>
  </si>
  <si>
    <t>LAPEER</t>
  </si>
  <si>
    <t>LEELANAU</t>
  </si>
  <si>
    <t>LENAWEE</t>
  </si>
  <si>
    <t>LIVINGSTON</t>
  </si>
  <si>
    <t>LUCE</t>
  </si>
  <si>
    <t>MACKINAC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</si>
  <si>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</si>
  <si>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</si>
  <si>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</si>
  <si>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</si>
  <si>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</si>
  <si>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</si>
  <si>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</si>
  <si>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</si>
  <si>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</si>
  <si>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MONTMORENCY</t>
  </si>
  <si>
    <t>MUSKEGON</t>
  </si>
  <si>
    <t>NEWAYGO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</si>
  <si>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</si>
  <si>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</si>
  <si>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</si>
  <si>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</si>
  <si>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</si>
  <si>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</si>
  <si>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</si>
  <si>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</si>
  <si>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</si>
  <si>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</si>
  <si>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SANILAC</t>
  </si>
  <si>
    <t>SCHOOLCRAFT</t>
  </si>
  <si>
    <t>SHIAWASSEE</t>
  </si>
  <si>
    <t>ST. CLAIR</t>
  </si>
  <si>
    <t>ST. JOSEPH</t>
  </si>
  <si>
    <t>TUSCOLA</t>
  </si>
  <si>
    <t>VAN BUREN</t>
  </si>
  <si>
    <t>WASHTENAW</t>
  </si>
  <si>
    <t>WEXFORD</t>
  </si>
  <si>
    <t>7a</t>
  </si>
  <si>
    <t>7b</t>
  </si>
  <si>
    <t>7c</t>
  </si>
  <si>
    <t>7d</t>
  </si>
  <si>
    <t>8a</t>
  </si>
  <si>
    <t>8b</t>
  </si>
  <si>
    <t>10a</t>
  </si>
  <si>
    <t>10b</t>
  </si>
  <si>
    <t>10c</t>
  </si>
  <si>
    <t>12a</t>
  </si>
  <si>
    <t>12b</t>
  </si>
  <si>
    <t>13a</t>
  </si>
  <si>
    <t>13b</t>
  </si>
  <si>
    <t>X</t>
  </si>
  <si>
    <t>O</t>
  </si>
  <si>
    <t>JN</t>
  </si>
  <si>
    <t>FY</t>
  </si>
  <si>
    <t>Arenac</t>
  </si>
  <si>
    <t>Project Name</t>
  </si>
  <si>
    <t>W. Maple Ridge Rd</t>
  </si>
  <si>
    <t>Arenac State Rd</t>
  </si>
  <si>
    <t>Total</t>
  </si>
  <si>
    <t>Gogebic</t>
  </si>
  <si>
    <t>Lake Rd</t>
  </si>
  <si>
    <t>Kimberly Rd</t>
  </si>
  <si>
    <t>W Main St</t>
  </si>
  <si>
    <t>XX</t>
  </si>
  <si>
    <t>Houghton</t>
  </si>
  <si>
    <t>Canal Road</t>
  </si>
  <si>
    <t>Traprock Valley</t>
  </si>
  <si>
    <t>Gay Rd</t>
  </si>
  <si>
    <t>Kalamazoo</t>
  </si>
  <si>
    <t>E R Ave</t>
  </si>
  <si>
    <t>S 36th St</t>
  </si>
  <si>
    <t>Kalkaska</t>
  </si>
  <si>
    <t>OO</t>
  </si>
  <si>
    <t>Leelanau</t>
  </si>
  <si>
    <t>None</t>
  </si>
  <si>
    <t>Livingston</t>
  </si>
  <si>
    <t>Ontonagon</t>
  </si>
  <si>
    <t>For Indicator of X</t>
  </si>
  <si>
    <t>For Indicator of O</t>
  </si>
  <si>
    <t>Baraga</t>
  </si>
  <si>
    <t>Portice Rd</t>
  </si>
  <si>
    <t>Lower Skanee Rd</t>
  </si>
  <si>
    <t>Bay</t>
  </si>
  <si>
    <t>Branch</t>
  </si>
  <si>
    <t>State Rd</t>
  </si>
  <si>
    <t>S Matteson St</t>
  </si>
  <si>
    <t>Jonesville Rd</t>
  </si>
  <si>
    <t>E Girard Rd</t>
  </si>
  <si>
    <t>Grand Traverse</t>
  </si>
  <si>
    <t>Jackson</t>
  </si>
  <si>
    <t>N Elm Ave</t>
  </si>
  <si>
    <t>Countywide</t>
  </si>
  <si>
    <t>Ogemaw</t>
  </si>
  <si>
    <t>E State St</t>
  </si>
  <si>
    <t>Osceola</t>
  </si>
  <si>
    <t>Keweenaw</t>
  </si>
  <si>
    <t>Gay-Lac La Belle Rd</t>
  </si>
  <si>
    <t>Gay Lake Linden Rd</t>
  </si>
  <si>
    <t>DRAFT 8/26/2020</t>
  </si>
  <si>
    <t>** Amount Programmed Through 2023 as of 8-21-20</t>
  </si>
  <si>
    <t xml:space="preserve">Five counties have Allocation Older than Three Years totaling </t>
  </si>
  <si>
    <t>Hillsdale</t>
  </si>
  <si>
    <t>***Three counties are approaching (will need to program Allocation once 2021 allocations are released)</t>
  </si>
  <si>
    <t>*** Estimated based on the 2018 allocation, this will be recalculated once the 2021 allocations are announced.</t>
  </si>
  <si>
    <t xml:space="preserve">** Analysis of programmed projects were only done for counties that were shown to have funds older that three years that were not yet obligated or classified as approaching this condition.  </t>
  </si>
  <si>
    <t>* If the unobligated balance is less than the 2018 allocation it is classified as approaching because once the FY 2021 allocations are announced there might be an issue.</t>
  </si>
  <si>
    <t xml:space="preserve">TEDF D </t>
  </si>
  <si>
    <t>TEDF D</t>
  </si>
  <si>
    <t>Available Allocation Balance as of   8-18-20</t>
  </si>
  <si>
    <t>Unobligated Balance Older Than Three Years</t>
  </si>
  <si>
    <t>Transportation Economic Development Fund (TEDF) Category D Allocation Older than Three Years Analysis</t>
  </si>
  <si>
    <t>Programming  As of 8-21-20</t>
  </si>
  <si>
    <t xml:space="preserve"> Indicator: Three year allocation unobligated = X,         *approaching = O</t>
  </si>
  <si>
    <t>"XX" if unprogrammed Allocation is Older than Three Years              "OO" if approaching</t>
  </si>
  <si>
    <t>Allocation in Jeopardy or approaching</t>
  </si>
  <si>
    <r>
      <t xml:space="preserve">Allocation in Jeopardy or </t>
    </r>
    <r>
      <rPr>
        <sz val="11"/>
        <color rgb="FFFF0000"/>
        <rFont val="Calibri"/>
        <family val="2"/>
        <scheme val="minor"/>
      </rPr>
      <t>(Approaching)</t>
    </r>
  </si>
  <si>
    <t xml:space="preserve"> Indicator: Three year allocation unobligated = X,         *Approaching =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</si>
</sst>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49" fontId="1" fillId="0" borderId="1" xfId="0" applyNumberFormat="1" applyFont="1" applyBorder="1" applyAlignment="1">
      <alignment horizontal="left"/>
    </xf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2" xfId="0" applyBorder="1"/>
    <xf numFmtId="49" fontId="1" fillId="0" borderId="3" xfId="0" applyNumberFormat="1" applyFont="1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0" xfId="0" applyFill="1" applyBorder="1"/>
    <xf numFmtId="0" fontId="0" fillId="0" borderId="4" xfId="0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right"/>
    </xf>
    <xf numFmtId="6" fontId="0" fillId="0" borderId="0" xfId="0" applyNumberFormat="1"/>
    <xf numFmtId="38" fontId="0" fillId="0" borderId="0" xfId="0" applyNumberFormat="1"/>
    <xf numFmtId="38" fontId="0" fillId="0" borderId="2" xfId="0" applyNumberFormat="1" applyBorder="1"/>
    <xf numFmtId="14" fontId="4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2"/>
  <sheetViews>
    <sheetView tabSelected="1" workbookViewId="0">
      <selection activeCell="J2" sqref="J2"/>
    </sheetView>
  </sheetViews>
  <sheetFormatPr defaultRowHeight="14.4" x14ac:dyDescent="0.3"/>
  <cols>
    <col min="1" max="1" width="17.44140625" customWidth="1"/>
    <col min="3" max="3" width="10.109375" customWidth="1"/>
    <col min="4" max="4" width="11.109375" customWidth="1"/>
    <col min="5" max="5" width="10.6640625" customWidth="1"/>
    <col min="6" max="6" width="11.109375" customWidth="1"/>
    <col min="7" max="8" width="13.33203125" customWidth="1"/>
    <col min="9" max="9" width="15.6640625" customWidth="1"/>
    <col min="10" max="10" width="13.44140625" customWidth="1"/>
    <col min="11" max="11" width="20.33203125" customWidth="1"/>
    <col min="12" max="12" width="17.33203125" customWidth="1"/>
    <col min="13" max="13" width="10.88671875" customWidth="1"/>
    <col min="14" max="14" width="13.88671875" customWidth="1"/>
    <col min="16" max="16" width="19.44140625" customWidth="1"/>
    <col min="18" max="18" width="10.5546875" bestFit="1" customWidth="1"/>
  </cols>
  <sheetData>
    <row r="2" spans="1:12" ht="34.5" customHeight="1" x14ac:dyDescent="0.35">
      <c r="A2" s="10" t="s">
        <v>157</v>
      </c>
      <c r="J2" s="15" t="s">
        <v>145</v>
      </c>
    </row>
    <row r="4" spans="1:12" ht="74.25" customHeight="1" thickBot="1" x14ac:dyDescent="0.35">
      <c r="A4" s="9" t="s">
        <v>0</v>
      </c>
      <c r="B4" s="9" t="s">
        <v>1</v>
      </c>
      <c r="C4" s="9" t="s">
        <v>4</v>
      </c>
      <c r="D4" s="9" t="s">
        <v>3</v>
      </c>
      <c r="E4" s="9" t="s">
        <v>2</v>
      </c>
      <c r="F4" s="9" t="s">
        <v>5</v>
      </c>
      <c r="G4" s="9" t="s">
        <v>155</v>
      </c>
      <c r="H4" s="9" t="s">
        <v>156</v>
      </c>
      <c r="I4" s="9" t="s">
        <v>159</v>
      </c>
      <c r="J4" s="9" t="s">
        <v>146</v>
      </c>
      <c r="K4" s="9" t="s">
        <v>160</v>
      </c>
      <c r="L4" s="9" t="s">
        <v>161</v>
      </c>
    </row>
    <row r="5" spans="1:12" ht="15" thickTop="1" x14ac:dyDescent="0.3">
      <c r="A5" s="6" t="s">
        <v>6</v>
      </c>
      <c r="B5" s="3">
        <v>9</v>
      </c>
      <c r="C5" s="12">
        <v>64353.51</v>
      </c>
      <c r="D5" s="13">
        <v>73452.649999999994</v>
      </c>
      <c r="E5" s="13">
        <v>70375.47</v>
      </c>
      <c r="F5" s="13">
        <f>SUM(C5:E5)</f>
        <v>208181.63</v>
      </c>
      <c r="G5" s="13">
        <v>13451.81</v>
      </c>
      <c r="H5" s="13"/>
      <c r="I5" s="4"/>
      <c r="J5" s="13"/>
      <c r="K5" s="3"/>
      <c r="L5" s="13"/>
    </row>
    <row r="6" spans="1:12" x14ac:dyDescent="0.3">
      <c r="A6" s="1" t="s">
        <v>7</v>
      </c>
      <c r="B6" s="3" t="s">
        <v>90</v>
      </c>
      <c r="C6" s="12">
        <v>62758.879999999997</v>
      </c>
      <c r="D6" s="13">
        <v>71632.55</v>
      </c>
      <c r="E6" s="13">
        <v>68631.63</v>
      </c>
      <c r="F6" s="13">
        <f>SUM(C6:E6)</f>
        <v>203023.06</v>
      </c>
      <c r="G6" s="13">
        <v>75548.3</v>
      </c>
      <c r="H6" s="13"/>
      <c r="I6" s="4"/>
      <c r="J6" s="13"/>
      <c r="K6" s="3"/>
      <c r="L6" s="13"/>
    </row>
    <row r="7" spans="1:12" x14ac:dyDescent="0.3">
      <c r="A7" s="1" t="s">
        <v>8</v>
      </c>
      <c r="B7" s="3" t="s">
        <v>89</v>
      </c>
      <c r="C7" s="12">
        <v>151603.35</v>
      </c>
      <c r="D7" s="13">
        <v>173039.01</v>
      </c>
      <c r="E7" s="13">
        <v>168687.04</v>
      </c>
      <c r="F7" s="13">
        <f>SUM(C7:E7)</f>
        <v>493329.4</v>
      </c>
      <c r="G7" s="13">
        <v>126256.14</v>
      </c>
      <c r="H7" s="13"/>
      <c r="I7" s="4"/>
      <c r="J7" s="13"/>
      <c r="K7" s="3"/>
      <c r="L7" s="13"/>
    </row>
    <row r="8" spans="1:12" x14ac:dyDescent="0.3">
      <c r="A8" s="1" t="s">
        <v>9</v>
      </c>
      <c r="B8" s="3">
        <v>9</v>
      </c>
      <c r="C8" s="12">
        <v>62597.84</v>
      </c>
      <c r="D8" s="13">
        <v>71448.740000000005</v>
      </c>
      <c r="E8" s="13">
        <v>68455.520000000004</v>
      </c>
      <c r="F8" s="13">
        <f>SUM(C8:E8)</f>
        <v>202502.10000000003</v>
      </c>
      <c r="G8" s="13">
        <v>89447.52</v>
      </c>
      <c r="H8" s="13"/>
      <c r="I8" s="4"/>
      <c r="J8" s="13"/>
      <c r="K8" s="3"/>
      <c r="L8" s="13"/>
    </row>
    <row r="9" spans="1:12" x14ac:dyDescent="0.3">
      <c r="A9" s="1" t="s">
        <v>10</v>
      </c>
      <c r="B9" s="3" t="s">
        <v>90</v>
      </c>
      <c r="C9" s="12">
        <v>66447.05</v>
      </c>
      <c r="D9" s="13">
        <v>75842.2</v>
      </c>
      <c r="E9" s="13">
        <v>72664.92</v>
      </c>
      <c r="F9" s="13">
        <f t="shared" ref="F9:F69" si="0">SUM(C9:E9)</f>
        <v>214954.16999999998</v>
      </c>
      <c r="G9" s="13">
        <v>47996.22</v>
      </c>
      <c r="H9" s="13"/>
      <c r="I9" s="4"/>
      <c r="J9" s="13"/>
      <c r="K9" s="3"/>
      <c r="L9" s="13"/>
    </row>
    <row r="10" spans="1:12" x14ac:dyDescent="0.3">
      <c r="A10" s="1" t="s">
        <v>11</v>
      </c>
      <c r="B10" s="3" t="s">
        <v>87</v>
      </c>
      <c r="C10" s="12">
        <v>58514.96</v>
      </c>
      <c r="D10" s="13">
        <v>66788.570000000007</v>
      </c>
      <c r="E10" s="13">
        <v>63990.57</v>
      </c>
      <c r="F10" s="13">
        <f t="shared" si="0"/>
        <v>189294.1</v>
      </c>
      <c r="G10" s="13">
        <v>206985.59</v>
      </c>
      <c r="H10" s="13">
        <f>G10-F10</f>
        <v>17691.489999999991</v>
      </c>
      <c r="I10" s="4" t="s">
        <v>97</v>
      </c>
      <c r="J10" s="13">
        <v>175545</v>
      </c>
      <c r="K10" s="3"/>
      <c r="L10" s="13"/>
    </row>
    <row r="11" spans="1:12" x14ac:dyDescent="0.3">
      <c r="A11" s="1" t="s">
        <v>12</v>
      </c>
      <c r="B11" s="3" t="s">
        <v>95</v>
      </c>
      <c r="C11" s="12">
        <v>47017.85</v>
      </c>
      <c r="D11" s="13">
        <v>53665.84</v>
      </c>
      <c r="E11" s="13">
        <v>51417.61</v>
      </c>
      <c r="F11" s="13">
        <f t="shared" si="0"/>
        <v>152101.29999999999</v>
      </c>
      <c r="G11" s="13">
        <v>149672.79999999999</v>
      </c>
      <c r="H11" s="13">
        <f t="shared" ref="H11:H67" si="1">G11-F11</f>
        <v>-2428.5</v>
      </c>
      <c r="I11" s="4" t="s">
        <v>98</v>
      </c>
      <c r="J11" s="13">
        <v>155094</v>
      </c>
      <c r="K11" s="3"/>
      <c r="L11" s="13"/>
    </row>
    <row r="12" spans="1:12" x14ac:dyDescent="0.3">
      <c r="A12" s="1" t="s">
        <v>13</v>
      </c>
      <c r="B12" s="3">
        <v>3</v>
      </c>
      <c r="C12" s="12">
        <v>106761.14</v>
      </c>
      <c r="D12" s="13">
        <v>121856.43</v>
      </c>
      <c r="E12" s="13">
        <v>116751.96</v>
      </c>
      <c r="F12" s="13">
        <f t="shared" si="0"/>
        <v>345369.53</v>
      </c>
      <c r="G12" s="13">
        <v>0</v>
      </c>
      <c r="H12" s="13"/>
      <c r="I12" s="4"/>
      <c r="J12" s="13"/>
      <c r="K12" s="3"/>
      <c r="L12" s="13"/>
    </row>
    <row r="13" spans="1:12" x14ac:dyDescent="0.3">
      <c r="A13" s="1" t="s">
        <v>14</v>
      </c>
      <c r="B13" s="3" t="s">
        <v>85</v>
      </c>
      <c r="C13" s="12">
        <v>84205.84</v>
      </c>
      <c r="D13" s="13">
        <v>96111.96</v>
      </c>
      <c r="E13" s="13">
        <v>92396.3</v>
      </c>
      <c r="F13" s="13">
        <f t="shared" si="0"/>
        <v>272714.09999999998</v>
      </c>
      <c r="G13" s="13">
        <v>221327.04</v>
      </c>
      <c r="H13" s="13">
        <f t="shared" si="1"/>
        <v>-51387.059999999969</v>
      </c>
      <c r="I13" s="4" t="s">
        <v>98</v>
      </c>
      <c r="J13" s="13">
        <v>0</v>
      </c>
      <c r="K13" s="3" t="s">
        <v>119</v>
      </c>
      <c r="L13" s="13">
        <f t="shared" ref="L13:L67" si="2">H13-J13</f>
        <v>-51387.059999999969</v>
      </c>
    </row>
    <row r="14" spans="1:12" x14ac:dyDescent="0.3">
      <c r="A14" s="1" t="s">
        <v>15</v>
      </c>
      <c r="B14" s="3" t="s">
        <v>92</v>
      </c>
      <c r="C14" s="12">
        <v>56917.17</v>
      </c>
      <c r="D14" s="13">
        <v>64964.86</v>
      </c>
      <c r="E14" s="13">
        <v>62243.27</v>
      </c>
      <c r="F14" s="13">
        <f t="shared" si="0"/>
        <v>184125.3</v>
      </c>
      <c r="G14" s="13">
        <v>15309.8</v>
      </c>
      <c r="H14" s="13"/>
      <c r="I14" s="4"/>
      <c r="J14" s="13"/>
      <c r="K14" s="3"/>
      <c r="L14" s="13"/>
    </row>
    <row r="15" spans="1:12" x14ac:dyDescent="0.3">
      <c r="A15" s="1" t="s">
        <v>16</v>
      </c>
      <c r="B15" s="3">
        <v>4</v>
      </c>
      <c r="C15" s="12">
        <v>108175.78</v>
      </c>
      <c r="D15" s="13">
        <v>123471.09</v>
      </c>
      <c r="E15" s="13">
        <v>118260.49</v>
      </c>
      <c r="F15" s="13">
        <f t="shared" si="0"/>
        <v>349907.36</v>
      </c>
      <c r="G15" s="13">
        <v>0.72</v>
      </c>
      <c r="H15" s="13"/>
      <c r="I15" s="4"/>
      <c r="J15" s="13"/>
      <c r="K15" s="3"/>
      <c r="L15" s="13"/>
    </row>
    <row r="16" spans="1:12" x14ac:dyDescent="0.3">
      <c r="A16" s="1" t="s">
        <v>17</v>
      </c>
      <c r="B16" s="3">
        <v>3</v>
      </c>
      <c r="C16" s="12">
        <v>104756.02</v>
      </c>
      <c r="D16" s="13">
        <v>119567.79</v>
      </c>
      <c r="E16" s="13">
        <v>114558.7</v>
      </c>
      <c r="F16" s="13">
        <f t="shared" si="0"/>
        <v>338882.51</v>
      </c>
      <c r="G16" s="13">
        <v>264353.58</v>
      </c>
      <c r="H16" s="13">
        <f t="shared" si="1"/>
        <v>-74528.929999999993</v>
      </c>
      <c r="I16" s="4" t="s">
        <v>98</v>
      </c>
      <c r="J16" s="13">
        <v>314268</v>
      </c>
      <c r="K16" s="3"/>
      <c r="L16" s="13"/>
    </row>
    <row r="17" spans="1:12" x14ac:dyDescent="0.3">
      <c r="A17" s="1" t="s">
        <v>18</v>
      </c>
      <c r="B17" s="3">
        <v>3</v>
      </c>
      <c r="C17" s="12">
        <v>132041.53</v>
      </c>
      <c r="D17" s="13">
        <v>150711.28</v>
      </c>
      <c r="E17" s="13">
        <v>144397.49</v>
      </c>
      <c r="F17" s="13">
        <f t="shared" si="0"/>
        <v>427150.3</v>
      </c>
      <c r="G17" s="13">
        <v>22853.5</v>
      </c>
      <c r="H17" s="13"/>
      <c r="I17" s="4"/>
      <c r="J17" s="13"/>
      <c r="K17" s="3"/>
      <c r="L17" s="13"/>
    </row>
    <row r="18" spans="1:12" x14ac:dyDescent="0.3">
      <c r="A18" s="1" t="s">
        <v>19</v>
      </c>
      <c r="B18" s="3">
        <v>4</v>
      </c>
      <c r="C18" s="12">
        <v>75026.460000000006</v>
      </c>
      <c r="D18" s="13">
        <v>85634.68</v>
      </c>
      <c r="E18" s="13">
        <v>82047.17</v>
      </c>
      <c r="F18" s="13">
        <f t="shared" si="0"/>
        <v>242708.31</v>
      </c>
      <c r="G18" s="13">
        <v>73723.91</v>
      </c>
      <c r="H18" s="13"/>
      <c r="I18" s="4"/>
      <c r="J18" s="13"/>
      <c r="K18" s="3"/>
      <c r="L18" s="13"/>
    </row>
    <row r="19" spans="1:12" x14ac:dyDescent="0.3">
      <c r="A19" s="1" t="s">
        <v>20</v>
      </c>
      <c r="B19" s="3" t="s">
        <v>90</v>
      </c>
      <c r="C19" s="12">
        <v>58249.71</v>
      </c>
      <c r="D19" s="13">
        <v>66485.820000000007</v>
      </c>
      <c r="E19" s="13">
        <v>63921.51</v>
      </c>
      <c r="F19" s="13">
        <f t="shared" si="0"/>
        <v>188657.04</v>
      </c>
      <c r="G19" s="13">
        <v>63921.66</v>
      </c>
      <c r="H19" s="13"/>
      <c r="I19" s="4"/>
      <c r="J19" s="13"/>
      <c r="K19" s="3"/>
      <c r="L19" s="13"/>
    </row>
    <row r="20" spans="1:12" x14ac:dyDescent="0.3">
      <c r="A20" s="1" t="s">
        <v>21</v>
      </c>
      <c r="B20" s="3">
        <v>9</v>
      </c>
      <c r="C20" s="12">
        <v>70324.679999999993</v>
      </c>
      <c r="D20" s="13">
        <v>80268.100000000006</v>
      </c>
      <c r="E20" s="13">
        <v>76611.89</v>
      </c>
      <c r="F20" s="13">
        <f t="shared" si="0"/>
        <v>227204.66999999998</v>
      </c>
      <c r="G20" s="13">
        <v>33618.28</v>
      </c>
      <c r="H20" s="13"/>
      <c r="I20" s="4"/>
      <c r="J20" s="13"/>
      <c r="K20" s="3"/>
      <c r="L20" s="13"/>
    </row>
    <row r="21" spans="1:12" x14ac:dyDescent="0.3">
      <c r="A21" s="1" t="s">
        <v>22</v>
      </c>
      <c r="B21" s="3">
        <v>11</v>
      </c>
      <c r="C21" s="12">
        <v>104696.02</v>
      </c>
      <c r="D21" s="13">
        <v>119499.31</v>
      </c>
      <c r="E21" s="13">
        <v>114493.09</v>
      </c>
      <c r="F21" s="13">
        <f t="shared" si="0"/>
        <v>338688.42000000004</v>
      </c>
      <c r="G21" s="13">
        <v>3305.98</v>
      </c>
      <c r="H21" s="13"/>
      <c r="I21" s="4"/>
      <c r="J21" s="13"/>
      <c r="K21" s="3"/>
      <c r="L21" s="13"/>
    </row>
    <row r="22" spans="1:12" x14ac:dyDescent="0.3">
      <c r="A22" s="1" t="s">
        <v>23</v>
      </c>
      <c r="B22" s="3" t="s">
        <v>86</v>
      </c>
      <c r="C22" s="12">
        <v>74657.02</v>
      </c>
      <c r="D22" s="13">
        <v>85213</v>
      </c>
      <c r="E22" s="13">
        <v>81653.509999999995</v>
      </c>
      <c r="F22" s="13">
        <f t="shared" si="0"/>
        <v>241523.53000000003</v>
      </c>
      <c r="G22" s="13">
        <v>17552.09</v>
      </c>
      <c r="H22" s="13"/>
      <c r="I22" s="4"/>
      <c r="J22" s="13"/>
      <c r="K22" s="3"/>
      <c r="L22" s="13"/>
    </row>
    <row r="23" spans="1:12" x14ac:dyDescent="0.3">
      <c r="A23" s="1" t="s">
        <v>24</v>
      </c>
      <c r="B23" s="3">
        <v>6</v>
      </c>
      <c r="C23" s="12">
        <v>92605.27</v>
      </c>
      <c r="D23" s="13">
        <v>105699.01</v>
      </c>
      <c r="E23" s="13">
        <v>101094.82</v>
      </c>
      <c r="F23" s="13">
        <f t="shared" si="0"/>
        <v>299399.09999999998</v>
      </c>
      <c r="G23" s="13">
        <v>10361.94</v>
      </c>
      <c r="H23" s="13"/>
      <c r="I23" s="4"/>
      <c r="J23" s="13"/>
      <c r="K23" s="3"/>
      <c r="L23" s="13"/>
    </row>
    <row r="24" spans="1:12" x14ac:dyDescent="0.3">
      <c r="A24" s="1" t="s">
        <v>25</v>
      </c>
      <c r="B24" s="3">
        <v>9</v>
      </c>
      <c r="C24" s="12">
        <v>56819.28</v>
      </c>
      <c r="D24" s="13">
        <v>64853.14</v>
      </c>
      <c r="E24" s="13">
        <v>62136.23</v>
      </c>
      <c r="F24" s="13">
        <f t="shared" si="0"/>
        <v>183808.65</v>
      </c>
      <c r="G24" s="13">
        <v>95520.91</v>
      </c>
      <c r="H24" s="13"/>
      <c r="I24" s="4"/>
      <c r="J24" s="13"/>
      <c r="K24" s="3"/>
      <c r="L24" s="13"/>
    </row>
    <row r="25" spans="1:12" x14ac:dyDescent="0.3">
      <c r="A25" s="1" t="s">
        <v>26</v>
      </c>
      <c r="B25" s="3" t="s">
        <v>94</v>
      </c>
      <c r="C25" s="12">
        <v>104648.66</v>
      </c>
      <c r="D25" s="13">
        <v>119445.25</v>
      </c>
      <c r="E25" s="13">
        <v>114441.29</v>
      </c>
      <c r="F25" s="13">
        <f t="shared" si="0"/>
        <v>338535.2</v>
      </c>
      <c r="G25" s="13">
        <v>159835.22</v>
      </c>
      <c r="H25" s="13"/>
      <c r="I25" s="4"/>
      <c r="J25" s="13"/>
      <c r="K25" s="3"/>
      <c r="L25" s="13"/>
    </row>
    <row r="26" spans="1:12" x14ac:dyDescent="0.3">
      <c r="A26" s="1" t="s">
        <v>27</v>
      </c>
      <c r="B26" s="3" t="s">
        <v>94</v>
      </c>
      <c r="C26" s="12">
        <v>51410.18</v>
      </c>
      <c r="D26" s="13">
        <v>58679.22</v>
      </c>
      <c r="E26" s="13">
        <v>56217.5</v>
      </c>
      <c r="F26" s="13">
        <f t="shared" si="0"/>
        <v>166306.9</v>
      </c>
      <c r="G26" s="13">
        <v>42497.62</v>
      </c>
      <c r="H26" s="13"/>
      <c r="I26" s="4"/>
      <c r="J26" s="13"/>
      <c r="K26" s="3"/>
      <c r="L26" s="13"/>
    </row>
    <row r="27" spans="1:12" x14ac:dyDescent="0.3">
      <c r="A27" s="1" t="s">
        <v>28</v>
      </c>
      <c r="B27" s="3">
        <v>6</v>
      </c>
      <c r="C27" s="12">
        <v>91594.81</v>
      </c>
      <c r="D27" s="13">
        <v>104545.68</v>
      </c>
      <c r="E27" s="13">
        <v>100169.37</v>
      </c>
      <c r="F27" s="13">
        <f t="shared" si="0"/>
        <v>296309.86</v>
      </c>
      <c r="G27" s="13">
        <v>3548.25</v>
      </c>
      <c r="H27" s="13"/>
      <c r="I27" s="4"/>
      <c r="J27" s="13"/>
      <c r="K27" s="3"/>
      <c r="L27" s="13"/>
    </row>
    <row r="28" spans="1:12" x14ac:dyDescent="0.3">
      <c r="A28" s="1" t="s">
        <v>29</v>
      </c>
      <c r="B28" s="3" t="s">
        <v>90</v>
      </c>
      <c r="C28" s="12">
        <v>73255.009999999995</v>
      </c>
      <c r="D28" s="13">
        <v>83612.75</v>
      </c>
      <c r="E28" s="13">
        <v>80945.61</v>
      </c>
      <c r="F28" s="13">
        <f t="shared" si="0"/>
        <v>237813.37</v>
      </c>
      <c r="G28" s="13">
        <v>7690.61</v>
      </c>
      <c r="H28" s="13"/>
      <c r="I28" s="4"/>
      <c r="J28" s="13"/>
      <c r="K28" s="3"/>
      <c r="L28" s="13"/>
    </row>
    <row r="29" spans="1:12" x14ac:dyDescent="0.3">
      <c r="A29" s="1" t="s">
        <v>30</v>
      </c>
      <c r="B29" s="3" t="s">
        <v>86</v>
      </c>
      <c r="C29" s="12">
        <v>74919.100000000006</v>
      </c>
      <c r="D29" s="13">
        <v>85512.14</v>
      </c>
      <c r="E29" s="13">
        <v>81929.759999999995</v>
      </c>
      <c r="F29" s="13">
        <f t="shared" si="0"/>
        <v>242361</v>
      </c>
      <c r="G29" s="13">
        <v>101801.19</v>
      </c>
      <c r="H29" s="13"/>
      <c r="I29" s="4"/>
      <c r="J29" s="13"/>
      <c r="K29" s="3"/>
      <c r="L29" s="13"/>
    </row>
    <row r="30" spans="1:12" x14ac:dyDescent="0.3">
      <c r="A30" s="1" t="s">
        <v>31</v>
      </c>
      <c r="B30" s="3" t="s">
        <v>96</v>
      </c>
      <c r="C30" s="12">
        <v>76068.5</v>
      </c>
      <c r="D30" s="13">
        <v>86824.05</v>
      </c>
      <c r="E30" s="13">
        <v>83186.710000000006</v>
      </c>
      <c r="F30" s="13">
        <f t="shared" si="0"/>
        <v>246079.26</v>
      </c>
      <c r="G30" s="13">
        <v>257212.63</v>
      </c>
      <c r="H30" s="13">
        <f t="shared" si="1"/>
        <v>11133.369999999995</v>
      </c>
      <c r="I30" s="4" t="s">
        <v>97</v>
      </c>
      <c r="J30" s="13">
        <v>422766</v>
      </c>
      <c r="K30" s="3"/>
      <c r="L30" s="13"/>
    </row>
    <row r="31" spans="1:12" x14ac:dyDescent="0.3">
      <c r="A31" s="1" t="s">
        <v>32</v>
      </c>
      <c r="B31" s="3" t="s">
        <v>85</v>
      </c>
      <c r="C31" s="12">
        <v>109978.82</v>
      </c>
      <c r="D31" s="13">
        <v>125529.06</v>
      </c>
      <c r="E31" s="13">
        <v>120270.24</v>
      </c>
      <c r="F31" s="13">
        <f t="shared" si="0"/>
        <v>355778.12</v>
      </c>
      <c r="G31" s="13">
        <v>133418.56</v>
      </c>
      <c r="H31" s="13"/>
      <c r="I31" s="4"/>
      <c r="J31" s="13"/>
      <c r="K31" s="3"/>
      <c r="L31" s="13"/>
    </row>
    <row r="32" spans="1:12" x14ac:dyDescent="0.3">
      <c r="A32" s="1" t="s">
        <v>33</v>
      </c>
      <c r="B32" s="3" t="s">
        <v>92</v>
      </c>
      <c r="C32" s="12">
        <v>59197.02</v>
      </c>
      <c r="D32" s="13">
        <v>67567.06</v>
      </c>
      <c r="E32" s="13">
        <v>64736.46</v>
      </c>
      <c r="F32" s="13">
        <f>SUM(C32:E32)</f>
        <v>191500.53999999998</v>
      </c>
      <c r="G32" s="13">
        <v>138949.29999999999</v>
      </c>
      <c r="H32" s="13">
        <f t="shared" si="1"/>
        <v>-52551.239999999991</v>
      </c>
      <c r="I32" s="4" t="s">
        <v>98</v>
      </c>
      <c r="J32" s="13">
        <v>0</v>
      </c>
      <c r="K32" s="3" t="s">
        <v>119</v>
      </c>
      <c r="L32" s="13">
        <f t="shared" si="2"/>
        <v>-52551.239999999991</v>
      </c>
    </row>
    <row r="33" spans="1:12" x14ac:dyDescent="0.3">
      <c r="A33" s="1" t="s">
        <v>34</v>
      </c>
      <c r="B33" s="3">
        <v>2</v>
      </c>
      <c r="C33" s="12">
        <v>114080.64</v>
      </c>
      <c r="D33" s="13">
        <v>130210.85</v>
      </c>
      <c r="E33" s="13">
        <v>124600.5</v>
      </c>
      <c r="F33" s="13">
        <f t="shared" si="0"/>
        <v>368891.99</v>
      </c>
      <c r="G33" s="13">
        <v>421850.01</v>
      </c>
      <c r="H33" s="13">
        <f t="shared" si="1"/>
        <v>52958.020000000019</v>
      </c>
      <c r="I33" s="4" t="s">
        <v>97</v>
      </c>
      <c r="J33" s="13">
        <v>43914</v>
      </c>
      <c r="K33" s="3" t="s">
        <v>110</v>
      </c>
      <c r="L33" s="13">
        <f t="shared" si="2"/>
        <v>9044.0200000000186</v>
      </c>
    </row>
    <row r="34" spans="1:12" x14ac:dyDescent="0.3">
      <c r="A34" s="1" t="s">
        <v>35</v>
      </c>
      <c r="B34" s="3" t="s">
        <v>95</v>
      </c>
      <c r="C34" s="12">
        <v>92384</v>
      </c>
      <c r="D34" s="13">
        <v>105446.71</v>
      </c>
      <c r="E34" s="13">
        <v>101029.21</v>
      </c>
      <c r="F34" s="13">
        <f t="shared" si="0"/>
        <v>298859.92000000004</v>
      </c>
      <c r="G34" s="13">
        <v>360713.11</v>
      </c>
      <c r="H34" s="13">
        <f t="shared" si="1"/>
        <v>61853.189999999944</v>
      </c>
      <c r="I34" s="4" t="s">
        <v>97</v>
      </c>
      <c r="J34" s="13">
        <v>595370</v>
      </c>
      <c r="K34" s="3"/>
      <c r="L34" s="13"/>
    </row>
    <row r="35" spans="1:12" x14ac:dyDescent="0.3">
      <c r="A35" s="1" t="s">
        <v>36</v>
      </c>
      <c r="B35" s="3" t="s">
        <v>84</v>
      </c>
      <c r="C35" s="12">
        <v>108674.7</v>
      </c>
      <c r="D35" s="13">
        <v>124040.54</v>
      </c>
      <c r="E35" s="13">
        <v>118844.08</v>
      </c>
      <c r="F35" s="13">
        <f t="shared" si="0"/>
        <v>351559.32</v>
      </c>
      <c r="G35" s="13">
        <v>45482.82</v>
      </c>
      <c r="H35" s="13"/>
      <c r="I35" s="4"/>
      <c r="J35" s="13"/>
      <c r="K35" s="3"/>
      <c r="L35" s="13"/>
    </row>
    <row r="36" spans="1:12" x14ac:dyDescent="0.3">
      <c r="A36" s="1" t="s">
        <v>37</v>
      </c>
      <c r="B36" s="3">
        <v>6</v>
      </c>
      <c r="C36" s="12">
        <v>92036.88</v>
      </c>
      <c r="D36" s="13">
        <v>105050.26</v>
      </c>
      <c r="E36" s="13">
        <v>100649.36</v>
      </c>
      <c r="F36" s="13">
        <f t="shared" si="0"/>
        <v>297736.5</v>
      </c>
      <c r="G36" s="13">
        <v>17628.45</v>
      </c>
      <c r="H36" s="13"/>
      <c r="I36" s="4"/>
      <c r="J36" s="13"/>
      <c r="K36" s="3"/>
      <c r="L36" s="13"/>
    </row>
    <row r="37" spans="1:12" x14ac:dyDescent="0.3">
      <c r="A37" s="1" t="s">
        <v>38</v>
      </c>
      <c r="B37" s="3" t="s">
        <v>89</v>
      </c>
      <c r="C37" s="12">
        <v>114566.93</v>
      </c>
      <c r="D37" s="13">
        <v>130765.89</v>
      </c>
      <c r="E37" s="13">
        <v>125287.67999999999</v>
      </c>
      <c r="F37" s="13">
        <f t="shared" si="0"/>
        <v>370620.5</v>
      </c>
      <c r="G37" s="13">
        <v>143213.38</v>
      </c>
      <c r="H37" s="13"/>
      <c r="I37" s="4"/>
      <c r="J37" s="13"/>
      <c r="K37" s="3"/>
      <c r="L37" s="13"/>
    </row>
    <row r="38" spans="1:12" x14ac:dyDescent="0.3">
      <c r="A38" s="1" t="s">
        <v>39</v>
      </c>
      <c r="B38" s="3" t="s">
        <v>87</v>
      </c>
      <c r="C38" s="12">
        <v>67132.27</v>
      </c>
      <c r="D38" s="13">
        <v>76624.3</v>
      </c>
      <c r="E38" s="13">
        <v>73414.259999999995</v>
      </c>
      <c r="F38" s="13">
        <f t="shared" si="0"/>
        <v>217170.83000000002</v>
      </c>
      <c r="G38" s="13">
        <v>73414.259999999995</v>
      </c>
      <c r="H38" s="13"/>
      <c r="I38" s="4"/>
      <c r="J38" s="13"/>
      <c r="K38" s="3"/>
      <c r="L38" s="13"/>
    </row>
    <row r="39" spans="1:12" x14ac:dyDescent="0.3">
      <c r="A39" s="1" t="s">
        <v>40</v>
      </c>
      <c r="B39" s="3" t="s">
        <v>96</v>
      </c>
      <c r="C39" s="12">
        <v>85216.3</v>
      </c>
      <c r="D39" s="13">
        <v>97265.29</v>
      </c>
      <c r="E39" s="13">
        <v>93190.53</v>
      </c>
      <c r="F39" s="13">
        <f t="shared" si="0"/>
        <v>275672.12</v>
      </c>
      <c r="G39" s="13">
        <v>107288.84</v>
      </c>
      <c r="H39" s="13"/>
      <c r="I39" s="4"/>
      <c r="J39" s="13"/>
      <c r="K39" s="3"/>
      <c r="L39" s="13"/>
    </row>
    <row r="40" spans="1:12" x14ac:dyDescent="0.3">
      <c r="A40" s="1" t="s">
        <v>41</v>
      </c>
      <c r="B40" s="3" t="s">
        <v>86</v>
      </c>
      <c r="C40" s="12">
        <v>107354.79</v>
      </c>
      <c r="D40" s="13">
        <v>122534.01</v>
      </c>
      <c r="E40" s="13">
        <v>117400.66</v>
      </c>
      <c r="F40" s="13">
        <f t="shared" si="0"/>
        <v>347289.45999999996</v>
      </c>
      <c r="G40" s="13">
        <v>25224.52</v>
      </c>
      <c r="H40" s="13"/>
      <c r="I40" s="4"/>
      <c r="J40" s="13"/>
      <c r="K40" s="3"/>
      <c r="L40" s="13"/>
    </row>
    <row r="41" spans="1:12" x14ac:dyDescent="0.3">
      <c r="A41" s="1" t="s">
        <v>42</v>
      </c>
      <c r="B41" s="3">
        <v>2</v>
      </c>
      <c r="C41" s="12">
        <v>135859.16</v>
      </c>
      <c r="D41" s="13">
        <v>155068.70000000001</v>
      </c>
      <c r="E41" s="13">
        <v>148572.35999999999</v>
      </c>
      <c r="F41" s="13">
        <f t="shared" si="0"/>
        <v>439500.22</v>
      </c>
      <c r="G41" s="13">
        <v>317387.65000000002</v>
      </c>
      <c r="H41" s="13">
        <f t="shared" si="1"/>
        <v>-122112.56999999995</v>
      </c>
      <c r="I41" s="4" t="s">
        <v>98</v>
      </c>
      <c r="J41" s="13">
        <v>992853</v>
      </c>
      <c r="K41" s="3"/>
      <c r="L41" s="13"/>
    </row>
    <row r="42" spans="1:12" x14ac:dyDescent="0.3">
      <c r="A42" s="1" t="s">
        <v>43</v>
      </c>
      <c r="B42" s="3">
        <v>3</v>
      </c>
      <c r="C42" s="12">
        <v>78989.350000000006</v>
      </c>
      <c r="D42" s="13">
        <v>90157.9</v>
      </c>
      <c r="E42" s="13">
        <v>86025.21</v>
      </c>
      <c r="F42" s="13">
        <f t="shared" si="0"/>
        <v>255172.46000000002</v>
      </c>
      <c r="G42" s="13">
        <v>474244.01</v>
      </c>
      <c r="H42" s="13">
        <f t="shared" si="1"/>
        <v>219071.55</v>
      </c>
      <c r="I42" s="4" t="s">
        <v>97</v>
      </c>
      <c r="J42" s="13">
        <v>584296</v>
      </c>
      <c r="K42" s="3"/>
      <c r="L42" s="13"/>
    </row>
    <row r="43" spans="1:12" x14ac:dyDescent="0.3">
      <c r="A43" s="1" t="s">
        <v>44</v>
      </c>
      <c r="B43" s="3" t="s">
        <v>90</v>
      </c>
      <c r="C43" s="12">
        <v>72746.62</v>
      </c>
      <c r="D43" s="13">
        <v>83032.490000000005</v>
      </c>
      <c r="E43" s="13">
        <v>79553.98</v>
      </c>
      <c r="F43" s="13">
        <f t="shared" si="0"/>
        <v>235333.08999999997</v>
      </c>
      <c r="G43" s="13">
        <v>256296.89</v>
      </c>
      <c r="H43" s="13">
        <f t="shared" si="1"/>
        <v>20963.800000000047</v>
      </c>
      <c r="I43" s="4" t="s">
        <v>97</v>
      </c>
      <c r="J43" s="13">
        <v>0</v>
      </c>
      <c r="K43" s="3" t="s">
        <v>110</v>
      </c>
      <c r="L43" s="13">
        <f t="shared" si="2"/>
        <v>20963.800000000047</v>
      </c>
    </row>
    <row r="44" spans="1:12" x14ac:dyDescent="0.3">
      <c r="A44" s="1" t="s">
        <v>45</v>
      </c>
      <c r="B44" s="3" t="s">
        <v>95</v>
      </c>
      <c r="C44" s="12">
        <v>32293.59</v>
      </c>
      <c r="D44" s="13">
        <v>36859.68</v>
      </c>
      <c r="E44" s="13">
        <v>35315.5</v>
      </c>
      <c r="F44" s="13">
        <f t="shared" si="0"/>
        <v>104468.77</v>
      </c>
      <c r="G44" s="13">
        <v>103015.69</v>
      </c>
      <c r="H44" s="13">
        <f t="shared" si="1"/>
        <v>-1453.0800000000017</v>
      </c>
      <c r="I44" s="4" t="s">
        <v>98</v>
      </c>
      <c r="J44" s="13">
        <v>204645</v>
      </c>
      <c r="K44" s="3"/>
      <c r="L44" s="13"/>
    </row>
    <row r="45" spans="1:12" x14ac:dyDescent="0.3">
      <c r="A45" s="1" t="s">
        <v>46</v>
      </c>
      <c r="B45" s="3">
        <v>14</v>
      </c>
      <c r="C45" s="12">
        <v>77018.960000000006</v>
      </c>
      <c r="D45" s="13">
        <v>87908.9</v>
      </c>
      <c r="E45" s="13">
        <v>84226.11</v>
      </c>
      <c r="F45" s="13">
        <f t="shared" si="0"/>
        <v>249153.96999999997</v>
      </c>
      <c r="G45" s="13">
        <v>39146.82</v>
      </c>
      <c r="H45" s="13"/>
      <c r="I45" s="4"/>
      <c r="J45" s="13"/>
      <c r="K45" s="3"/>
      <c r="L45" s="13"/>
    </row>
    <row r="46" spans="1:12" x14ac:dyDescent="0.3">
      <c r="A46" s="1" t="s">
        <v>47</v>
      </c>
      <c r="B46" s="3">
        <v>5</v>
      </c>
      <c r="C46" s="12">
        <v>106009.62</v>
      </c>
      <c r="D46" s="13">
        <v>120998.64</v>
      </c>
      <c r="E46" s="13">
        <v>115998.67</v>
      </c>
      <c r="F46" s="13">
        <f t="shared" si="0"/>
        <v>343006.93</v>
      </c>
      <c r="G46" s="13">
        <v>30.8</v>
      </c>
      <c r="H46" s="13"/>
      <c r="I46" s="4"/>
      <c r="J46" s="13"/>
      <c r="K46" s="3"/>
      <c r="L46" s="13"/>
    </row>
    <row r="47" spans="1:12" x14ac:dyDescent="0.3">
      <c r="A47" s="1" t="s">
        <v>48</v>
      </c>
      <c r="B47" s="3" t="s">
        <v>92</v>
      </c>
      <c r="C47" s="12">
        <v>52101.71</v>
      </c>
      <c r="D47" s="13">
        <v>59468.53</v>
      </c>
      <c r="E47" s="13">
        <v>56977.2</v>
      </c>
      <c r="F47" s="13">
        <f t="shared" si="0"/>
        <v>168547.44</v>
      </c>
      <c r="G47" s="13">
        <v>263170.71999999997</v>
      </c>
      <c r="H47" s="13">
        <f t="shared" si="1"/>
        <v>94623.27999999997</v>
      </c>
      <c r="I47" s="4" t="s">
        <v>97</v>
      </c>
      <c r="J47" s="13">
        <v>0</v>
      </c>
      <c r="K47" s="3" t="s">
        <v>110</v>
      </c>
      <c r="L47" s="13">
        <f t="shared" si="2"/>
        <v>94623.27999999997</v>
      </c>
    </row>
    <row r="48" spans="1:12" x14ac:dyDescent="0.3">
      <c r="A48" s="1" t="s">
        <v>49</v>
      </c>
      <c r="B48" s="3">
        <v>2</v>
      </c>
      <c r="C48" s="12">
        <v>141040.91</v>
      </c>
      <c r="D48" s="13">
        <v>160983.10999999999</v>
      </c>
      <c r="E48" s="13">
        <v>154190.66</v>
      </c>
      <c r="F48" s="13">
        <f t="shared" si="0"/>
        <v>456214.68000000005</v>
      </c>
      <c r="G48" s="13">
        <v>26427.34</v>
      </c>
      <c r="H48" s="13"/>
      <c r="I48" s="4"/>
      <c r="J48" s="13"/>
      <c r="K48" s="3"/>
      <c r="L48" s="13"/>
    </row>
    <row r="49" spans="1:12" x14ac:dyDescent="0.3">
      <c r="A49" s="1" t="s">
        <v>50</v>
      </c>
      <c r="B49" s="3">
        <v>1</v>
      </c>
      <c r="C49" s="12">
        <v>62206.29</v>
      </c>
      <c r="D49" s="13">
        <v>71001.820000000007</v>
      </c>
      <c r="E49" s="13">
        <v>68027.320000000007</v>
      </c>
      <c r="F49" s="13">
        <f t="shared" si="0"/>
        <v>201235.43000000002</v>
      </c>
      <c r="G49" s="13">
        <v>587067.38</v>
      </c>
      <c r="H49" s="13">
        <f t="shared" si="1"/>
        <v>385831.94999999995</v>
      </c>
      <c r="I49" s="4" t="s">
        <v>97</v>
      </c>
      <c r="J49" s="13">
        <v>0</v>
      </c>
      <c r="K49" s="3" t="s">
        <v>110</v>
      </c>
      <c r="L49" s="13">
        <f t="shared" si="2"/>
        <v>385831.94999999995</v>
      </c>
    </row>
    <row r="50" spans="1:12" x14ac:dyDescent="0.3">
      <c r="A50" s="1" t="s">
        <v>51</v>
      </c>
      <c r="B50" s="3">
        <v>11</v>
      </c>
      <c r="C50" s="12">
        <v>45372.7</v>
      </c>
      <c r="D50" s="13">
        <v>51788.08</v>
      </c>
      <c r="E50" s="13">
        <v>49618.51</v>
      </c>
      <c r="F50" s="13">
        <f t="shared" si="0"/>
        <v>146779.29</v>
      </c>
      <c r="G50" s="13">
        <v>10034.57</v>
      </c>
      <c r="H50" s="13"/>
      <c r="I50" s="4"/>
      <c r="J50" s="13"/>
      <c r="K50" s="3"/>
      <c r="L50" s="13"/>
    </row>
    <row r="51" spans="1:12" x14ac:dyDescent="0.3">
      <c r="A51" s="1" t="s">
        <v>52</v>
      </c>
      <c r="B51" s="3">
        <v>11</v>
      </c>
      <c r="C51" s="12">
        <v>83305.899999999994</v>
      </c>
      <c r="D51" s="13">
        <v>95084.77</v>
      </c>
      <c r="E51" s="13">
        <v>91046.11</v>
      </c>
      <c r="F51" s="13">
        <f t="shared" si="0"/>
        <v>269436.77999999997</v>
      </c>
      <c r="G51" s="13">
        <v>55414.34</v>
      </c>
      <c r="H51" s="13"/>
      <c r="I51" s="4"/>
      <c r="J51" s="13"/>
      <c r="K51" s="3"/>
      <c r="L51" s="13"/>
    </row>
    <row r="52" spans="1:12" x14ac:dyDescent="0.3">
      <c r="A52" s="1" t="s">
        <v>53</v>
      </c>
      <c r="B52" s="3" t="s">
        <v>91</v>
      </c>
      <c r="C52" s="12">
        <v>78070.47</v>
      </c>
      <c r="D52" s="13">
        <v>89109.09</v>
      </c>
      <c r="E52" s="13">
        <v>86308.37</v>
      </c>
      <c r="F52" s="13">
        <f t="shared" si="0"/>
        <v>253487.93</v>
      </c>
      <c r="G52" s="13">
        <v>94069.29</v>
      </c>
      <c r="H52" s="13"/>
      <c r="I52" s="4"/>
      <c r="J52" s="13"/>
      <c r="K52" s="3"/>
      <c r="L52" s="13"/>
    </row>
    <row r="53" spans="1:12" x14ac:dyDescent="0.3">
      <c r="A53" s="1" t="s">
        <v>54</v>
      </c>
      <c r="B53" s="3" t="s">
        <v>93</v>
      </c>
      <c r="C53" s="12">
        <v>82743.83</v>
      </c>
      <c r="D53" s="13">
        <v>94443.23</v>
      </c>
      <c r="E53" s="13">
        <v>90486.7</v>
      </c>
      <c r="F53" s="13">
        <f t="shared" si="0"/>
        <v>267673.76</v>
      </c>
      <c r="G53" s="13">
        <v>46568</v>
      </c>
      <c r="H53" s="13"/>
      <c r="I53" s="4"/>
      <c r="J53" s="13"/>
      <c r="K53" s="3"/>
      <c r="L53" s="13"/>
    </row>
    <row r="54" spans="1:12" x14ac:dyDescent="0.3">
      <c r="A54" s="1" t="s">
        <v>55</v>
      </c>
      <c r="B54" s="3">
        <v>14</v>
      </c>
      <c r="C54" s="12">
        <v>70649.919999999998</v>
      </c>
      <c r="D54" s="13">
        <v>80639.33</v>
      </c>
      <c r="E54" s="13">
        <v>77261.08</v>
      </c>
      <c r="F54" s="13">
        <f t="shared" si="0"/>
        <v>228550.33000000002</v>
      </c>
      <c r="G54" s="13">
        <v>87306.94</v>
      </c>
      <c r="H54" s="13"/>
      <c r="I54" s="4"/>
      <c r="J54" s="13"/>
      <c r="K54" s="3"/>
      <c r="L54" s="13"/>
    </row>
    <row r="55" spans="1:12" x14ac:dyDescent="0.3">
      <c r="A55" s="1" t="s">
        <v>56</v>
      </c>
      <c r="B55" s="3" t="s">
        <v>88</v>
      </c>
      <c r="C55" s="12">
        <v>81354.45</v>
      </c>
      <c r="D55" s="13">
        <v>92857.41</v>
      </c>
      <c r="E55" s="13">
        <v>89053.64</v>
      </c>
      <c r="F55" s="13">
        <f t="shared" si="0"/>
        <v>263265.5</v>
      </c>
      <c r="G55" s="13">
        <v>119089.64</v>
      </c>
      <c r="H55" s="13"/>
      <c r="I55" s="4"/>
      <c r="J55" s="13"/>
      <c r="K55" s="3"/>
      <c r="L55" s="13"/>
    </row>
    <row r="56" spans="1:12" x14ac:dyDescent="0.3">
      <c r="A56" s="1" t="s">
        <v>57</v>
      </c>
      <c r="B56" s="3" t="s">
        <v>94</v>
      </c>
      <c r="C56" s="12">
        <v>137475.89000000001</v>
      </c>
      <c r="D56" s="13">
        <v>156914.01999999999</v>
      </c>
      <c r="E56" s="13">
        <v>150319.66</v>
      </c>
      <c r="F56" s="13">
        <f t="shared" si="0"/>
        <v>444709.57000000007</v>
      </c>
      <c r="G56" s="13">
        <v>194925.89</v>
      </c>
      <c r="H56" s="13"/>
      <c r="I56" s="4"/>
      <c r="J56" s="13"/>
      <c r="K56" s="3"/>
      <c r="L56" s="13"/>
    </row>
    <row r="57" spans="1:12" x14ac:dyDescent="0.3">
      <c r="A57" s="1" t="s">
        <v>58</v>
      </c>
      <c r="B57" s="3" t="s">
        <v>86</v>
      </c>
      <c r="C57" s="12">
        <v>73387.63</v>
      </c>
      <c r="D57" s="13">
        <v>83764.13</v>
      </c>
      <c r="E57" s="13">
        <v>82344.14</v>
      </c>
      <c r="F57" s="13">
        <f t="shared" si="0"/>
        <v>239495.90000000002</v>
      </c>
      <c r="G57" s="13">
        <v>9753.6299999999992</v>
      </c>
      <c r="H57" s="13"/>
      <c r="I57" s="4"/>
      <c r="J57" s="13"/>
      <c r="K57" s="3"/>
      <c r="L57" s="13"/>
    </row>
    <row r="58" spans="1:12" x14ac:dyDescent="0.3">
      <c r="A58" s="1" t="s">
        <v>59</v>
      </c>
      <c r="B58" s="3" t="s">
        <v>91</v>
      </c>
      <c r="C58" s="12">
        <v>70245.740000000005</v>
      </c>
      <c r="D58" s="13">
        <v>80178</v>
      </c>
      <c r="E58" s="13">
        <v>76819.08</v>
      </c>
      <c r="F58" s="13">
        <f t="shared" si="0"/>
        <v>227242.82</v>
      </c>
      <c r="G58" s="13">
        <v>127.14</v>
      </c>
      <c r="H58" s="13"/>
      <c r="I58" s="4"/>
      <c r="J58" s="13"/>
      <c r="K58" s="3"/>
      <c r="L58" s="13"/>
    </row>
    <row r="59" spans="1:12" x14ac:dyDescent="0.3">
      <c r="A59" s="1" t="s">
        <v>60</v>
      </c>
      <c r="B59" s="3">
        <v>1</v>
      </c>
      <c r="C59" s="12">
        <v>85323.66</v>
      </c>
      <c r="D59" s="13">
        <v>97387.83</v>
      </c>
      <c r="E59" s="13">
        <v>93004.06</v>
      </c>
      <c r="F59" s="13">
        <f t="shared" si="0"/>
        <v>275715.55</v>
      </c>
      <c r="G59" s="13">
        <v>0.38</v>
      </c>
      <c r="H59" s="13"/>
      <c r="I59" s="4"/>
      <c r="J59" s="13"/>
      <c r="K59" s="3"/>
      <c r="L59" s="13"/>
    </row>
    <row r="60" spans="1:12" x14ac:dyDescent="0.3">
      <c r="A60" s="1" t="s">
        <v>61</v>
      </c>
      <c r="B60" s="3" t="s">
        <v>88</v>
      </c>
      <c r="C60" s="12">
        <v>117756.18</v>
      </c>
      <c r="D60" s="13">
        <v>134406.09</v>
      </c>
      <c r="E60" s="13">
        <v>128775.38</v>
      </c>
      <c r="F60" s="13">
        <f t="shared" si="0"/>
        <v>380937.65</v>
      </c>
      <c r="G60" s="13">
        <v>115084.6</v>
      </c>
      <c r="H60" s="13"/>
      <c r="I60" s="4"/>
      <c r="J60" s="13"/>
      <c r="K60" s="3"/>
      <c r="L60" s="13"/>
    </row>
    <row r="61" spans="1:12" x14ac:dyDescent="0.3">
      <c r="A61" s="1" t="s">
        <v>62</v>
      </c>
      <c r="B61" s="3">
        <v>9</v>
      </c>
      <c r="C61" s="12">
        <v>51713.32</v>
      </c>
      <c r="D61" s="13">
        <v>59025.22</v>
      </c>
      <c r="E61" s="13">
        <v>56552.46</v>
      </c>
      <c r="F61" s="13">
        <f t="shared" si="0"/>
        <v>167291</v>
      </c>
      <c r="G61" s="13">
        <v>22583.89</v>
      </c>
      <c r="H61" s="13"/>
      <c r="I61" s="4"/>
      <c r="J61" s="13"/>
      <c r="K61" s="3"/>
      <c r="L61" s="13"/>
    </row>
    <row r="62" spans="1:12" x14ac:dyDescent="0.3">
      <c r="A62" s="1" t="s">
        <v>63</v>
      </c>
      <c r="B62" s="3">
        <v>14</v>
      </c>
      <c r="C62" s="12">
        <v>79428.27</v>
      </c>
      <c r="D62" s="13">
        <v>90658.87</v>
      </c>
      <c r="E62" s="13">
        <v>86860.88</v>
      </c>
      <c r="F62" s="13">
        <f t="shared" si="0"/>
        <v>256948.02000000002</v>
      </c>
      <c r="G62" s="13">
        <v>62962.8</v>
      </c>
      <c r="H62" s="13"/>
      <c r="I62" s="4"/>
      <c r="J62" s="13"/>
      <c r="K62" s="3"/>
      <c r="L62" s="13"/>
    </row>
    <row r="63" spans="1:12" x14ac:dyDescent="0.3">
      <c r="A63" s="1" t="s">
        <v>64</v>
      </c>
      <c r="B63" s="3">
        <v>14</v>
      </c>
      <c r="C63" s="12">
        <v>108185.26</v>
      </c>
      <c r="D63" s="13">
        <v>123481.9</v>
      </c>
      <c r="E63" s="13">
        <v>118705.95</v>
      </c>
      <c r="F63" s="13">
        <f t="shared" si="0"/>
        <v>350373.11</v>
      </c>
      <c r="G63" s="13">
        <v>258157.5</v>
      </c>
      <c r="H63" s="13"/>
      <c r="I63" s="4"/>
      <c r="J63" s="13"/>
      <c r="K63" s="3"/>
      <c r="L63" s="13"/>
    </row>
    <row r="64" spans="1:12" x14ac:dyDescent="0.3">
      <c r="A64" s="1" t="s">
        <v>65</v>
      </c>
      <c r="B64" s="3">
        <v>14</v>
      </c>
      <c r="C64" s="12">
        <v>88105.57</v>
      </c>
      <c r="D64" s="13">
        <v>100563.09</v>
      </c>
      <c r="E64" s="13">
        <v>96350.17</v>
      </c>
      <c r="F64" s="13">
        <f t="shared" si="0"/>
        <v>285018.83</v>
      </c>
      <c r="G64" s="13">
        <v>188692.44</v>
      </c>
      <c r="H64" s="13"/>
      <c r="I64" s="4"/>
      <c r="J64" s="13"/>
      <c r="K64" s="3"/>
      <c r="L64" s="13"/>
    </row>
    <row r="65" spans="1:12" x14ac:dyDescent="0.3">
      <c r="A65" s="1" t="s">
        <v>66</v>
      </c>
      <c r="B65" s="3" t="s">
        <v>87</v>
      </c>
      <c r="C65" s="12">
        <v>78114.67</v>
      </c>
      <c r="D65" s="13">
        <v>89159.55</v>
      </c>
      <c r="E65" s="13">
        <v>85424.36</v>
      </c>
      <c r="F65" s="13">
        <f t="shared" si="0"/>
        <v>252698.58000000002</v>
      </c>
      <c r="G65" s="13">
        <v>174584.82</v>
      </c>
      <c r="H65" s="13">
        <f t="shared" si="1"/>
        <v>-78113.760000000009</v>
      </c>
      <c r="I65" s="4" t="s">
        <v>98</v>
      </c>
      <c r="J65" s="13">
        <v>234345</v>
      </c>
      <c r="K65" s="3"/>
      <c r="L65" s="13"/>
    </row>
    <row r="66" spans="1:12" x14ac:dyDescent="0.3">
      <c r="A66" s="1" t="s">
        <v>67</v>
      </c>
      <c r="B66" s="3" t="s">
        <v>96</v>
      </c>
      <c r="C66" s="12">
        <v>76027.45</v>
      </c>
      <c r="D66" s="13">
        <v>86777.2</v>
      </c>
      <c r="E66" s="13">
        <v>83141.820000000007</v>
      </c>
      <c r="F66" s="13">
        <f t="shared" si="0"/>
        <v>245946.47</v>
      </c>
      <c r="G66" s="13">
        <v>453551.34</v>
      </c>
      <c r="H66" s="13">
        <f t="shared" si="1"/>
        <v>207604.87000000002</v>
      </c>
      <c r="I66" s="4" t="s">
        <v>97</v>
      </c>
      <c r="J66" s="13">
        <v>0</v>
      </c>
      <c r="K66" s="3" t="s">
        <v>110</v>
      </c>
      <c r="L66" s="13">
        <f t="shared" si="2"/>
        <v>207604.87000000002</v>
      </c>
    </row>
    <row r="67" spans="1:12" x14ac:dyDescent="0.3">
      <c r="A67" s="1" t="s">
        <v>68</v>
      </c>
      <c r="B67" s="3" t="s">
        <v>88</v>
      </c>
      <c r="C67" s="12">
        <v>80479.78</v>
      </c>
      <c r="D67" s="13">
        <v>91859.06</v>
      </c>
      <c r="E67" s="13">
        <v>88010.78</v>
      </c>
      <c r="F67" s="13">
        <f t="shared" si="0"/>
        <v>260349.62</v>
      </c>
      <c r="G67" s="13">
        <v>229434.1</v>
      </c>
      <c r="H67" s="13">
        <f t="shared" si="1"/>
        <v>-30915.51999999999</v>
      </c>
      <c r="I67" s="4" t="s">
        <v>98</v>
      </c>
      <c r="J67" s="13">
        <v>0</v>
      </c>
      <c r="K67" s="3" t="s">
        <v>119</v>
      </c>
      <c r="L67" s="13">
        <f t="shared" si="2"/>
        <v>-30915.51999999999</v>
      </c>
    </row>
    <row r="68" spans="1:12" x14ac:dyDescent="0.3">
      <c r="A68" s="1" t="s">
        <v>69</v>
      </c>
      <c r="B68" s="3">
        <v>9</v>
      </c>
      <c r="C68" s="12">
        <v>56715.08</v>
      </c>
      <c r="D68" s="13">
        <v>64734.2</v>
      </c>
      <c r="E68" s="13">
        <v>62022.27</v>
      </c>
      <c r="F68" s="13">
        <f t="shared" si="0"/>
        <v>183471.55</v>
      </c>
      <c r="G68" s="13">
        <v>5176.3</v>
      </c>
      <c r="H68" s="13"/>
      <c r="I68" s="4"/>
      <c r="J68" s="13"/>
      <c r="K68" s="3"/>
      <c r="L68" s="13"/>
    </row>
    <row r="69" spans="1:12" x14ac:dyDescent="0.3">
      <c r="A69" s="1" t="s">
        <v>70</v>
      </c>
      <c r="B69" s="3">
        <v>9</v>
      </c>
      <c r="C69" s="12">
        <v>64135.63</v>
      </c>
      <c r="D69" s="13">
        <v>73203.960000000006</v>
      </c>
      <c r="E69" s="13">
        <v>71007.399999999994</v>
      </c>
      <c r="F69" s="13">
        <f t="shared" si="0"/>
        <v>208346.99</v>
      </c>
      <c r="G69" s="13">
        <v>109628.99</v>
      </c>
      <c r="H69" s="13"/>
      <c r="I69" s="4"/>
      <c r="J69" s="13"/>
      <c r="K69" s="3"/>
      <c r="L69" s="13"/>
    </row>
    <row r="70" spans="1:12" x14ac:dyDescent="0.3">
      <c r="A70" s="1" t="s">
        <v>71</v>
      </c>
      <c r="B70" s="3" t="s">
        <v>89</v>
      </c>
      <c r="C70" s="12">
        <v>64113.52</v>
      </c>
      <c r="D70" s="13">
        <v>73178.73</v>
      </c>
      <c r="E70" s="13">
        <v>70119.94</v>
      </c>
      <c r="F70" s="13">
        <f t="shared" ref="F70:F82" si="3">SUM(C70:E70)</f>
        <v>207412.19</v>
      </c>
      <c r="G70" s="13">
        <v>0</v>
      </c>
      <c r="H70" s="13"/>
      <c r="I70" s="4"/>
      <c r="J70" s="13"/>
      <c r="K70" s="3"/>
      <c r="L70" s="13"/>
    </row>
    <row r="71" spans="1:12" x14ac:dyDescent="0.3">
      <c r="A71" s="1" t="s">
        <v>72</v>
      </c>
      <c r="B71" s="3">
        <v>9</v>
      </c>
      <c r="C71" s="12">
        <v>63485.15</v>
      </c>
      <c r="D71" s="13">
        <v>72461.5</v>
      </c>
      <c r="E71" s="13">
        <v>69425.850000000006</v>
      </c>
      <c r="F71" s="13">
        <f t="shared" si="3"/>
        <v>205372.5</v>
      </c>
      <c r="G71" s="13">
        <v>29299.94</v>
      </c>
      <c r="H71" s="13"/>
      <c r="I71" s="4"/>
      <c r="J71" s="13"/>
      <c r="K71" s="3"/>
      <c r="L71" s="13"/>
    </row>
    <row r="72" spans="1:12" x14ac:dyDescent="0.3">
      <c r="A72" s="1" t="s">
        <v>73</v>
      </c>
      <c r="B72" s="3" t="s">
        <v>87</v>
      </c>
      <c r="C72" s="12">
        <v>46901.01</v>
      </c>
      <c r="D72" s="13">
        <v>53532.49</v>
      </c>
      <c r="E72" s="13">
        <v>52180.76</v>
      </c>
      <c r="F72" s="13">
        <f t="shared" si="3"/>
        <v>152614.26</v>
      </c>
      <c r="G72" s="13">
        <v>11911.25</v>
      </c>
      <c r="H72" s="13"/>
      <c r="I72" s="4"/>
      <c r="J72" s="13"/>
      <c r="K72" s="3"/>
      <c r="L72" s="13"/>
    </row>
    <row r="73" spans="1:12" x14ac:dyDescent="0.3">
      <c r="A73" s="1" t="s">
        <v>74</v>
      </c>
      <c r="B73" s="3" t="s">
        <v>85</v>
      </c>
      <c r="C73" s="12">
        <v>119398.18</v>
      </c>
      <c r="D73" s="13">
        <v>136280.25</v>
      </c>
      <c r="E73" s="13">
        <v>130343.11</v>
      </c>
      <c r="F73" s="13">
        <f t="shared" si="3"/>
        <v>386021.54</v>
      </c>
      <c r="G73" s="13">
        <v>253914.58</v>
      </c>
      <c r="H73" s="13"/>
      <c r="I73" s="4"/>
      <c r="J73" s="13"/>
      <c r="K73" s="3"/>
      <c r="L73" s="13"/>
    </row>
    <row r="74" spans="1:12" x14ac:dyDescent="0.3">
      <c r="A74" s="1" t="s">
        <v>75</v>
      </c>
      <c r="B74" s="3" t="s">
        <v>84</v>
      </c>
      <c r="C74" s="12">
        <v>114765.86</v>
      </c>
      <c r="D74" s="13">
        <v>130992.95</v>
      </c>
      <c r="E74" s="13">
        <v>125505.23</v>
      </c>
      <c r="F74" s="13">
        <f t="shared" si="3"/>
        <v>371264.04</v>
      </c>
      <c r="G74" s="13">
        <v>4271.1400000000003</v>
      </c>
      <c r="H74" s="13"/>
      <c r="I74" s="4"/>
      <c r="J74" s="13"/>
      <c r="K74" s="3"/>
      <c r="L74" s="13"/>
    </row>
    <row r="75" spans="1:12" x14ac:dyDescent="0.3">
      <c r="A75" s="1" t="s">
        <v>76</v>
      </c>
      <c r="B75" s="3" t="s">
        <v>93</v>
      </c>
      <c r="C75" s="12">
        <v>70773.070000000007</v>
      </c>
      <c r="D75" s="13">
        <v>80779.89</v>
      </c>
      <c r="E75" s="13">
        <v>77540.789999999994</v>
      </c>
      <c r="F75" s="13">
        <f t="shared" si="3"/>
        <v>229093.75</v>
      </c>
      <c r="G75" s="13">
        <v>93682.37</v>
      </c>
      <c r="H75" s="13"/>
      <c r="I75" s="4"/>
      <c r="J75" s="13"/>
      <c r="K75" s="3"/>
      <c r="L75" s="13"/>
    </row>
    <row r="76" spans="1:12" x14ac:dyDescent="0.3">
      <c r="A76" s="1" t="s">
        <v>77</v>
      </c>
      <c r="B76" s="3">
        <v>5</v>
      </c>
      <c r="C76" s="12">
        <v>109615.69</v>
      </c>
      <c r="D76" s="13">
        <v>125114.58</v>
      </c>
      <c r="E76" s="13">
        <v>120922.88</v>
      </c>
      <c r="F76" s="13">
        <f t="shared" si="3"/>
        <v>355653.15</v>
      </c>
      <c r="G76" s="13">
        <v>3792.84</v>
      </c>
      <c r="H76" s="13"/>
      <c r="I76" s="4"/>
      <c r="J76" s="13"/>
      <c r="K76" s="3"/>
      <c r="L76" s="13"/>
    </row>
    <row r="77" spans="1:12" x14ac:dyDescent="0.3">
      <c r="A77" s="1" t="s">
        <v>78</v>
      </c>
      <c r="B77" s="3">
        <v>1</v>
      </c>
      <c r="C77" s="12">
        <v>133156.19</v>
      </c>
      <c r="D77" s="13">
        <v>151983.54</v>
      </c>
      <c r="E77" s="13">
        <v>144428.57</v>
      </c>
      <c r="F77" s="13">
        <f t="shared" si="3"/>
        <v>429568.3</v>
      </c>
      <c r="G77" s="13">
        <v>0</v>
      </c>
      <c r="H77" s="13"/>
      <c r="I77" s="4"/>
      <c r="J77" s="13"/>
      <c r="K77" s="3"/>
      <c r="L77" s="13"/>
    </row>
    <row r="78" spans="1:12" x14ac:dyDescent="0.3">
      <c r="A78" s="1" t="s">
        <v>79</v>
      </c>
      <c r="B78" s="3">
        <v>3</v>
      </c>
      <c r="C78" s="12">
        <v>98017.53</v>
      </c>
      <c r="D78" s="13">
        <v>111876.52</v>
      </c>
      <c r="E78" s="13">
        <v>107189.65</v>
      </c>
      <c r="F78" s="13">
        <f t="shared" si="3"/>
        <v>317083.69999999995</v>
      </c>
      <c r="G78" s="13">
        <v>151813.03</v>
      </c>
      <c r="H78" s="13"/>
      <c r="I78" s="4"/>
      <c r="J78" s="13"/>
      <c r="K78" s="3"/>
      <c r="L78" s="13"/>
    </row>
    <row r="79" spans="1:12" x14ac:dyDescent="0.3">
      <c r="A79" s="1" t="s">
        <v>80</v>
      </c>
      <c r="B79" s="3" t="s">
        <v>84</v>
      </c>
      <c r="C79" s="12">
        <v>113651.2</v>
      </c>
      <c r="D79" s="13">
        <v>129720.69</v>
      </c>
      <c r="E79" s="13">
        <v>124286.26</v>
      </c>
      <c r="F79" s="13">
        <f t="shared" si="3"/>
        <v>367658.15</v>
      </c>
      <c r="G79" s="13">
        <v>86686.29</v>
      </c>
      <c r="H79" s="13"/>
      <c r="I79" s="4"/>
      <c r="J79" s="13"/>
      <c r="K79" s="3"/>
      <c r="L79" s="13"/>
    </row>
    <row r="80" spans="1:12" x14ac:dyDescent="0.3">
      <c r="A80" s="1" t="s">
        <v>81</v>
      </c>
      <c r="B80" s="3">
        <v>4</v>
      </c>
      <c r="C80" s="12">
        <v>99650.05</v>
      </c>
      <c r="D80" s="13">
        <v>113739.87</v>
      </c>
      <c r="E80" s="13">
        <v>108764.29</v>
      </c>
      <c r="F80" s="13">
        <f t="shared" si="3"/>
        <v>322154.20999999996</v>
      </c>
      <c r="G80" s="13">
        <v>57346.17</v>
      </c>
      <c r="H80" s="13"/>
      <c r="I80" s="4"/>
      <c r="J80" s="13"/>
      <c r="K80" s="3"/>
      <c r="L80" s="13"/>
    </row>
    <row r="81" spans="1:14" x14ac:dyDescent="0.3">
      <c r="A81" s="1" t="s">
        <v>82</v>
      </c>
      <c r="B81" s="3">
        <v>1</v>
      </c>
      <c r="C81" s="12">
        <v>102233.03</v>
      </c>
      <c r="D81" s="13">
        <v>116688.07</v>
      </c>
      <c r="E81" s="13">
        <v>111913.58</v>
      </c>
      <c r="F81" s="13">
        <f t="shared" si="3"/>
        <v>330834.68</v>
      </c>
      <c r="G81" s="13">
        <v>24829.46</v>
      </c>
      <c r="H81" s="13"/>
      <c r="I81" s="4"/>
      <c r="J81" s="13"/>
      <c r="K81" s="3"/>
      <c r="L81" s="13"/>
    </row>
    <row r="82" spans="1:14" x14ac:dyDescent="0.3">
      <c r="A82" s="1" t="s">
        <v>83</v>
      </c>
      <c r="B82" s="3" t="s">
        <v>91</v>
      </c>
      <c r="C82" s="12">
        <v>51372.29</v>
      </c>
      <c r="D82" s="13">
        <v>58635.97</v>
      </c>
      <c r="E82" s="13">
        <v>58651.98</v>
      </c>
      <c r="F82" s="13">
        <f t="shared" si="3"/>
        <v>168660.24000000002</v>
      </c>
      <c r="G82" s="13">
        <v>44774.99</v>
      </c>
      <c r="H82" s="13"/>
      <c r="I82" s="4"/>
      <c r="J82" s="13"/>
      <c r="K82" s="3"/>
      <c r="L82" s="13"/>
    </row>
    <row r="83" spans="1:14" x14ac:dyDescent="0.3">
      <c r="L83" s="13"/>
      <c r="N83" s="2"/>
    </row>
    <row r="84" spans="1:14" x14ac:dyDescent="0.3">
      <c r="K84" s="11" t="s">
        <v>147</v>
      </c>
      <c r="L84" s="13">
        <f>L33+L43+L47+L49+L66</f>
        <v>718067.92</v>
      </c>
      <c r="N84" s="2"/>
    </row>
    <row r="85" spans="1:14" x14ac:dyDescent="0.3">
      <c r="K85" s="11" t="s">
        <v>149</v>
      </c>
      <c r="L85" s="13">
        <f>L67+L32+L13</f>
        <v>-134853.81999999995</v>
      </c>
    </row>
    <row r="86" spans="1:14" x14ac:dyDescent="0.3">
      <c r="I86" s="2"/>
    </row>
    <row r="87" spans="1:14" x14ac:dyDescent="0.3">
      <c r="I87" s="2"/>
    </row>
    <row r="90" spans="1:14" x14ac:dyDescent="0.3">
      <c r="A90" t="s">
        <v>152</v>
      </c>
    </row>
    <row r="91" spans="1:14" x14ac:dyDescent="0.3">
      <c r="A91" t="s">
        <v>151</v>
      </c>
    </row>
    <row r="92" spans="1:14" x14ac:dyDescent="0.3">
      <c r="A92" t="s">
        <v>150</v>
      </c>
    </row>
  </sheetData>
  <pageMargins left="0.7" right="0.7" top="0.75" bottom="0.75" header="0.3" footer="0.3"/>
  <pageSetup orientation="portrait" horizontalDpi="1200" verticalDpi="1200" r:id="rId1"/>
  <ignoredErrors>
    <ignoredError sqref="F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25" workbookViewId="0">
      <selection activeCell="F59" sqref="F59"/>
    </sheetView>
  </sheetViews>
  <sheetFormatPr defaultRowHeight="14.4" x14ac:dyDescent="0.3"/>
  <cols>
    <col min="1" max="1" width="13.33203125" customWidth="1"/>
    <col min="2" max="2" width="7.6640625" customWidth="1"/>
    <col min="3" max="3" width="17" bestFit="1" customWidth="1"/>
    <col min="4" max="4" width="7.5546875" customWidth="1"/>
    <col min="5" max="5" width="8" bestFit="1" customWidth="1"/>
  </cols>
  <sheetData>
    <row r="1" spans="1:5" ht="29.4" thickBot="1" x14ac:dyDescent="0.35">
      <c r="A1" s="9" t="s">
        <v>158</v>
      </c>
    </row>
    <row r="2" spans="1:5" ht="15" thickTop="1" x14ac:dyDescent="0.3"/>
    <row r="3" spans="1:5" x14ac:dyDescent="0.3">
      <c r="A3" t="s">
        <v>124</v>
      </c>
    </row>
    <row r="4" spans="1:5" ht="15" thickBot="1" x14ac:dyDescent="0.35">
      <c r="A4" s="5" t="s">
        <v>0</v>
      </c>
      <c r="B4" s="5" t="s">
        <v>99</v>
      </c>
      <c r="C4" s="5" t="s">
        <v>102</v>
      </c>
      <c r="D4" s="7" t="s">
        <v>100</v>
      </c>
      <c r="E4" s="5" t="s">
        <v>153</v>
      </c>
    </row>
    <row r="5" spans="1:5" x14ac:dyDescent="0.3">
      <c r="A5" t="s">
        <v>101</v>
      </c>
      <c r="B5">
        <v>209577</v>
      </c>
      <c r="C5" t="s">
        <v>104</v>
      </c>
      <c r="D5">
        <v>2021</v>
      </c>
      <c r="E5" s="13">
        <v>58515</v>
      </c>
    </row>
    <row r="6" spans="1:5" x14ac:dyDescent="0.3">
      <c r="B6">
        <v>209597</v>
      </c>
      <c r="C6" t="s">
        <v>103</v>
      </c>
      <c r="D6">
        <v>2022</v>
      </c>
      <c r="E6" s="13">
        <v>58515</v>
      </c>
    </row>
    <row r="7" spans="1:5" x14ac:dyDescent="0.3">
      <c r="B7">
        <v>209598</v>
      </c>
      <c r="C7" t="s">
        <v>103</v>
      </c>
      <c r="D7">
        <v>2023</v>
      </c>
      <c r="E7" s="13">
        <v>58515</v>
      </c>
    </row>
    <row r="8" spans="1:5" x14ac:dyDescent="0.3">
      <c r="D8" t="s">
        <v>105</v>
      </c>
      <c r="E8" s="13">
        <f>SUM(E5:E7)</f>
        <v>175545</v>
      </c>
    </row>
    <row r="9" spans="1:5" x14ac:dyDescent="0.3">
      <c r="E9" s="13"/>
    </row>
    <row r="10" spans="1:5" x14ac:dyDescent="0.3">
      <c r="A10" t="s">
        <v>106</v>
      </c>
      <c r="B10">
        <v>206915</v>
      </c>
      <c r="C10" t="s">
        <v>107</v>
      </c>
      <c r="D10">
        <v>2022</v>
      </c>
      <c r="E10" s="13">
        <v>48220</v>
      </c>
    </row>
    <row r="11" spans="1:5" x14ac:dyDescent="0.3">
      <c r="B11">
        <v>203395</v>
      </c>
      <c r="C11" t="s">
        <v>108</v>
      </c>
      <c r="D11">
        <v>2023</v>
      </c>
      <c r="E11" s="13">
        <v>374546</v>
      </c>
    </row>
    <row r="12" spans="1:5" x14ac:dyDescent="0.3">
      <c r="D12" t="s">
        <v>105</v>
      </c>
      <c r="E12" s="13">
        <f>SUM(E10:E11)</f>
        <v>422766</v>
      </c>
    </row>
    <row r="13" spans="1:5" x14ac:dyDescent="0.3">
      <c r="E13" s="13"/>
    </row>
    <row r="14" spans="1:5" x14ac:dyDescent="0.3">
      <c r="A14" t="s">
        <v>148</v>
      </c>
      <c r="B14">
        <v>206616</v>
      </c>
      <c r="C14" t="s">
        <v>109</v>
      </c>
      <c r="D14">
        <v>2021</v>
      </c>
      <c r="E14" s="13">
        <v>43914</v>
      </c>
    </row>
    <row r="15" spans="1:5" x14ac:dyDescent="0.3">
      <c r="D15" t="s">
        <v>105</v>
      </c>
      <c r="E15" s="13">
        <f>SUM(E13:E14)</f>
        <v>43914</v>
      </c>
    </row>
    <row r="16" spans="1:5" x14ac:dyDescent="0.3">
      <c r="E16" s="13"/>
    </row>
    <row r="17" spans="1:5" x14ac:dyDescent="0.3">
      <c r="A17" t="s">
        <v>111</v>
      </c>
      <c r="B17">
        <v>206635</v>
      </c>
      <c r="C17" t="s">
        <v>112</v>
      </c>
      <c r="D17">
        <v>2021</v>
      </c>
      <c r="E17" s="13">
        <v>318678</v>
      </c>
    </row>
    <row r="18" spans="1:5" x14ac:dyDescent="0.3">
      <c r="B18">
        <v>206719</v>
      </c>
      <c r="C18" t="s">
        <v>113</v>
      </c>
      <c r="D18">
        <v>2021</v>
      </c>
      <c r="E18" s="13">
        <v>200000</v>
      </c>
    </row>
    <row r="19" spans="1:5" x14ac:dyDescent="0.3">
      <c r="B19">
        <v>206783</v>
      </c>
      <c r="C19" t="s">
        <v>114</v>
      </c>
      <c r="D19">
        <v>2023</v>
      </c>
      <c r="E19" s="13">
        <v>76692</v>
      </c>
    </row>
    <row r="20" spans="1:5" x14ac:dyDescent="0.3">
      <c r="D20" t="s">
        <v>105</v>
      </c>
      <c r="E20" s="13">
        <f>SUM(E17:E19)</f>
        <v>595370</v>
      </c>
    </row>
    <row r="21" spans="1:5" x14ac:dyDescent="0.3">
      <c r="E21" s="13"/>
    </row>
    <row r="22" spans="1:5" x14ac:dyDescent="0.3">
      <c r="A22" t="s">
        <v>115</v>
      </c>
      <c r="B22">
        <v>205408</v>
      </c>
      <c r="C22" t="s">
        <v>116</v>
      </c>
      <c r="D22">
        <v>2021</v>
      </c>
      <c r="E22" s="13">
        <v>426318</v>
      </c>
    </row>
    <row r="23" spans="1:5" x14ac:dyDescent="0.3">
      <c r="B23">
        <v>205414</v>
      </c>
      <c r="C23" t="s">
        <v>117</v>
      </c>
      <c r="D23">
        <v>2023</v>
      </c>
      <c r="E23" s="13">
        <v>157978</v>
      </c>
    </row>
    <row r="24" spans="1:5" x14ac:dyDescent="0.3">
      <c r="D24" t="s">
        <v>105</v>
      </c>
      <c r="E24" s="13">
        <f>SUM(E22:E23)</f>
        <v>584296</v>
      </c>
    </row>
    <row r="25" spans="1:5" x14ac:dyDescent="0.3">
      <c r="E25" s="13"/>
    </row>
    <row r="26" spans="1:5" x14ac:dyDescent="0.3">
      <c r="A26" t="s">
        <v>118</v>
      </c>
      <c r="B26" t="s">
        <v>121</v>
      </c>
      <c r="E26" s="13"/>
    </row>
    <row r="27" spans="1:5" x14ac:dyDescent="0.3">
      <c r="E27" s="13"/>
    </row>
    <row r="28" spans="1:5" x14ac:dyDescent="0.3">
      <c r="A28" t="s">
        <v>120</v>
      </c>
      <c r="B28" t="s">
        <v>121</v>
      </c>
      <c r="E28" s="13"/>
    </row>
    <row r="29" spans="1:5" x14ac:dyDescent="0.3">
      <c r="E29" s="13"/>
    </row>
    <row r="30" spans="1:5" x14ac:dyDescent="0.3">
      <c r="A30" t="s">
        <v>122</v>
      </c>
      <c r="B30" t="s">
        <v>121</v>
      </c>
      <c r="E30" s="13"/>
    </row>
    <row r="31" spans="1:5" x14ac:dyDescent="0.3">
      <c r="E31" s="13"/>
    </row>
    <row r="32" spans="1:5" x14ac:dyDescent="0.3">
      <c r="A32" t="s">
        <v>123</v>
      </c>
      <c r="B32" t="s">
        <v>121</v>
      </c>
      <c r="E32" s="13"/>
    </row>
    <row r="33" spans="1:5" x14ac:dyDescent="0.3">
      <c r="E33" s="13"/>
    </row>
    <row r="34" spans="1:5" x14ac:dyDescent="0.3">
      <c r="A34" t="s">
        <v>125</v>
      </c>
      <c r="E34" s="13"/>
    </row>
    <row r="35" spans="1:5" ht="15" thickBot="1" x14ac:dyDescent="0.35">
      <c r="A35" s="5" t="s">
        <v>0</v>
      </c>
      <c r="B35" s="5" t="s">
        <v>99</v>
      </c>
      <c r="C35" s="5" t="s">
        <v>102</v>
      </c>
      <c r="D35" s="7" t="s">
        <v>100</v>
      </c>
      <c r="E35" s="14" t="s">
        <v>154</v>
      </c>
    </row>
    <row r="36" spans="1:5" x14ac:dyDescent="0.3">
      <c r="A36" s="8" t="s">
        <v>126</v>
      </c>
      <c r="B36">
        <v>207518</v>
      </c>
      <c r="C36" t="s">
        <v>127</v>
      </c>
      <c r="D36">
        <v>2021</v>
      </c>
      <c r="E36" s="13">
        <v>47018</v>
      </c>
    </row>
    <row r="37" spans="1:5" x14ac:dyDescent="0.3">
      <c r="B37">
        <v>207508</v>
      </c>
      <c r="C37" t="s">
        <v>128</v>
      </c>
      <c r="D37">
        <v>2022</v>
      </c>
      <c r="E37" s="13">
        <v>108076</v>
      </c>
    </row>
    <row r="38" spans="1:5" x14ac:dyDescent="0.3">
      <c r="D38" t="s">
        <v>105</v>
      </c>
      <c r="E38" s="13">
        <f>SUM(E36:E37)</f>
        <v>155094</v>
      </c>
    </row>
    <row r="39" spans="1:5" x14ac:dyDescent="0.3">
      <c r="E39" s="13"/>
    </row>
    <row r="40" spans="1:5" x14ac:dyDescent="0.3">
      <c r="A40" t="s">
        <v>129</v>
      </c>
      <c r="B40" t="s">
        <v>121</v>
      </c>
      <c r="E40" s="13"/>
    </row>
    <row r="41" spans="1:5" x14ac:dyDescent="0.3">
      <c r="E41" s="13"/>
    </row>
    <row r="42" spans="1:5" x14ac:dyDescent="0.3">
      <c r="A42" t="s">
        <v>130</v>
      </c>
      <c r="B42">
        <v>206965</v>
      </c>
      <c r="C42" t="s">
        <v>131</v>
      </c>
      <c r="D42">
        <v>2021</v>
      </c>
      <c r="E42" s="13">
        <v>98756</v>
      </c>
    </row>
    <row r="43" spans="1:5" x14ac:dyDescent="0.3">
      <c r="B43">
        <v>207007</v>
      </c>
      <c r="C43" t="s">
        <v>132</v>
      </c>
      <c r="D43">
        <v>2021</v>
      </c>
      <c r="E43" s="13">
        <v>6000</v>
      </c>
    </row>
    <row r="44" spans="1:5" x14ac:dyDescent="0.3">
      <c r="B44">
        <v>206967</v>
      </c>
      <c r="C44" t="s">
        <v>133</v>
      </c>
      <c r="D44">
        <v>2022</v>
      </c>
      <c r="E44" s="13">
        <v>104756</v>
      </c>
    </row>
    <row r="45" spans="1:5" x14ac:dyDescent="0.3">
      <c r="B45">
        <v>206971</v>
      </c>
      <c r="C45" t="s">
        <v>134</v>
      </c>
      <c r="D45">
        <v>2023</v>
      </c>
      <c r="E45" s="13">
        <v>104756</v>
      </c>
    </row>
    <row r="46" spans="1:5" x14ac:dyDescent="0.3">
      <c r="D46" t="s">
        <v>105</v>
      </c>
      <c r="E46" s="13">
        <f>SUM(E42:E45)</f>
        <v>314268</v>
      </c>
    </row>
    <row r="47" spans="1:5" x14ac:dyDescent="0.3">
      <c r="E47" s="13"/>
    </row>
    <row r="48" spans="1:5" x14ac:dyDescent="0.3">
      <c r="A48" t="s">
        <v>135</v>
      </c>
      <c r="B48" t="s">
        <v>121</v>
      </c>
      <c r="E48" s="13"/>
    </row>
    <row r="49" spans="1:5" x14ac:dyDescent="0.3">
      <c r="E49" s="13"/>
    </row>
    <row r="50" spans="1:5" x14ac:dyDescent="0.3">
      <c r="A50" t="s">
        <v>136</v>
      </c>
      <c r="B50">
        <v>206636</v>
      </c>
      <c r="C50" t="s">
        <v>138</v>
      </c>
      <c r="D50">
        <v>2021</v>
      </c>
      <c r="E50" s="13">
        <v>721135</v>
      </c>
    </row>
    <row r="51" spans="1:5" x14ac:dyDescent="0.3">
      <c r="B51">
        <v>206637</v>
      </c>
      <c r="C51" t="s">
        <v>137</v>
      </c>
      <c r="D51">
        <v>2022</v>
      </c>
      <c r="E51" s="13">
        <v>135859</v>
      </c>
    </row>
    <row r="52" spans="1:5" x14ac:dyDescent="0.3">
      <c r="B52">
        <v>206639</v>
      </c>
      <c r="C52" t="s">
        <v>137</v>
      </c>
      <c r="D52">
        <v>2023</v>
      </c>
      <c r="E52" s="13">
        <v>135859</v>
      </c>
    </row>
    <row r="53" spans="1:5" x14ac:dyDescent="0.3">
      <c r="D53" t="s">
        <v>105</v>
      </c>
      <c r="E53" s="13">
        <f>SUM(E50:E52)</f>
        <v>992853</v>
      </c>
    </row>
    <row r="54" spans="1:5" x14ac:dyDescent="0.3">
      <c r="E54" s="13"/>
    </row>
    <row r="55" spans="1:5" x14ac:dyDescent="0.3">
      <c r="A55" t="s">
        <v>142</v>
      </c>
      <c r="B55">
        <v>206894</v>
      </c>
      <c r="C55" t="s">
        <v>143</v>
      </c>
      <c r="D55">
        <v>2022</v>
      </c>
      <c r="E55" s="13">
        <v>172351</v>
      </c>
    </row>
    <row r="56" spans="1:5" x14ac:dyDescent="0.3">
      <c r="B56">
        <v>206893</v>
      </c>
      <c r="C56" t="s">
        <v>144</v>
      </c>
      <c r="D56">
        <v>2023</v>
      </c>
      <c r="E56" s="13">
        <v>32294</v>
      </c>
    </row>
    <row r="57" spans="1:5" x14ac:dyDescent="0.3">
      <c r="D57" t="s">
        <v>105</v>
      </c>
      <c r="E57" s="13">
        <f>SUM(E55:E56)</f>
        <v>204645</v>
      </c>
    </row>
    <row r="58" spans="1:5" x14ac:dyDescent="0.3">
      <c r="E58" s="13"/>
    </row>
    <row r="59" spans="1:5" x14ac:dyDescent="0.3">
      <c r="A59" t="s">
        <v>139</v>
      </c>
      <c r="B59">
        <v>206617</v>
      </c>
      <c r="C59" t="s">
        <v>140</v>
      </c>
      <c r="D59">
        <v>2023</v>
      </c>
      <c r="E59" s="13">
        <v>234345</v>
      </c>
    </row>
    <row r="60" spans="1:5" x14ac:dyDescent="0.3">
      <c r="E60" s="13"/>
    </row>
    <row r="61" spans="1:5" x14ac:dyDescent="0.3">
      <c r="A61" t="s">
        <v>141</v>
      </c>
      <c r="B61" t="s">
        <v>121</v>
      </c>
      <c r="E61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K13" sqref="K13"/>
    </sheetView>
  </sheetViews>
  <sheetFormatPr defaultRowHeight="14.4" x14ac:dyDescent="0.3"/>
  <cols>
    <col min="1" max="1" width="17.44140625" customWidth="1"/>
    <col min="3" max="3" width="10.109375" customWidth="1"/>
    <col min="4" max="4" width="11.109375" customWidth="1"/>
    <col min="5" max="5" width="10.6640625" customWidth="1"/>
    <col min="6" max="6" width="11.109375" customWidth="1"/>
    <col min="7" max="8" width="13.33203125" customWidth="1"/>
    <col min="9" max="9" width="15.6640625" customWidth="1"/>
    <col min="10" max="10" width="13.44140625" customWidth="1"/>
    <col min="11" max="11" width="20.33203125" customWidth="1"/>
    <col min="12" max="12" width="17.33203125" customWidth="1"/>
  </cols>
  <sheetData>
    <row r="1" spans="1:12" ht="58.2" thickBot="1" x14ac:dyDescent="0.35">
      <c r="A1" s="9" t="s">
        <v>0</v>
      </c>
      <c r="B1" s="9" t="s">
        <v>1</v>
      </c>
      <c r="C1" s="9" t="s">
        <v>4</v>
      </c>
      <c r="D1" s="9" t="s">
        <v>3</v>
      </c>
      <c r="E1" s="9" t="s">
        <v>2</v>
      </c>
      <c r="F1" s="9" t="s">
        <v>5</v>
      </c>
      <c r="G1" s="9" t="s">
        <v>155</v>
      </c>
      <c r="H1" s="9" t="s">
        <v>156</v>
      </c>
      <c r="I1" s="9" t="s">
        <v>163</v>
      </c>
      <c r="J1" s="9" t="s">
        <v>146</v>
      </c>
      <c r="K1" s="9" t="s">
        <v>160</v>
      </c>
      <c r="L1" s="9" t="s">
        <v>162</v>
      </c>
    </row>
    <row r="2" spans="1:12" ht="15" thickTop="1" x14ac:dyDescent="0.3">
      <c r="A2" s="1" t="s">
        <v>14</v>
      </c>
      <c r="B2" s="3" t="s">
        <v>85</v>
      </c>
      <c r="C2" s="12">
        <v>84205.84</v>
      </c>
      <c r="D2" s="13">
        <v>96111.96</v>
      </c>
      <c r="E2" s="13">
        <v>92396.3</v>
      </c>
      <c r="F2" s="13">
        <f t="shared" ref="F2:F9" si="0">SUM(C2:E2)</f>
        <v>272714.09999999998</v>
      </c>
      <c r="G2" s="13">
        <v>221327.04</v>
      </c>
      <c r="H2" s="13">
        <f t="shared" ref="H2:H9" si="1">G2-F2</f>
        <v>-51387.059999999969</v>
      </c>
      <c r="I2" s="4" t="s">
        <v>98</v>
      </c>
      <c r="J2" s="13">
        <v>0</v>
      </c>
      <c r="K2" s="3" t="s">
        <v>119</v>
      </c>
      <c r="L2" s="13">
        <f t="shared" ref="L2:L9" si="2">H2-J2</f>
        <v>-51387.059999999969</v>
      </c>
    </row>
    <row r="3" spans="1:12" x14ac:dyDescent="0.3">
      <c r="A3" s="1" t="s">
        <v>33</v>
      </c>
      <c r="B3" s="3" t="s">
        <v>92</v>
      </c>
      <c r="C3" s="12">
        <v>59197.02</v>
      </c>
      <c r="D3" s="13">
        <v>67567.06</v>
      </c>
      <c r="E3" s="13">
        <v>64736.46</v>
      </c>
      <c r="F3" s="13">
        <f>SUM(C3:E3)</f>
        <v>191500.53999999998</v>
      </c>
      <c r="G3" s="13">
        <v>138949.29999999999</v>
      </c>
      <c r="H3" s="13">
        <f t="shared" si="1"/>
        <v>-52551.239999999991</v>
      </c>
      <c r="I3" s="4" t="s">
        <v>98</v>
      </c>
      <c r="J3" s="13">
        <v>0</v>
      </c>
      <c r="K3" s="3" t="s">
        <v>119</v>
      </c>
      <c r="L3" s="13">
        <f t="shared" si="2"/>
        <v>-52551.239999999991</v>
      </c>
    </row>
    <row r="4" spans="1:12" x14ac:dyDescent="0.3">
      <c r="A4" s="1" t="s">
        <v>34</v>
      </c>
      <c r="B4" s="3">
        <v>2</v>
      </c>
      <c r="C4" s="12">
        <v>114080.64</v>
      </c>
      <c r="D4" s="13">
        <v>130210.85</v>
      </c>
      <c r="E4" s="13">
        <v>124600.5</v>
      </c>
      <c r="F4" s="13">
        <f t="shared" si="0"/>
        <v>368891.99</v>
      </c>
      <c r="G4" s="13">
        <v>421850.01</v>
      </c>
      <c r="H4" s="13">
        <f t="shared" si="1"/>
        <v>52958.020000000019</v>
      </c>
      <c r="I4" s="4" t="s">
        <v>97</v>
      </c>
      <c r="J4" s="13">
        <v>43914</v>
      </c>
      <c r="K4" s="3" t="s">
        <v>110</v>
      </c>
      <c r="L4" s="13">
        <f t="shared" si="2"/>
        <v>9044.0200000000186</v>
      </c>
    </row>
    <row r="5" spans="1:12" x14ac:dyDescent="0.3">
      <c r="A5" s="1" t="s">
        <v>44</v>
      </c>
      <c r="B5" s="3" t="s">
        <v>90</v>
      </c>
      <c r="C5" s="12">
        <v>72746.62</v>
      </c>
      <c r="D5" s="13">
        <v>83032.490000000005</v>
      </c>
      <c r="E5" s="13">
        <v>79553.98</v>
      </c>
      <c r="F5" s="13">
        <f t="shared" si="0"/>
        <v>235333.08999999997</v>
      </c>
      <c r="G5" s="13">
        <v>256296.89</v>
      </c>
      <c r="H5" s="13">
        <f t="shared" si="1"/>
        <v>20963.800000000047</v>
      </c>
      <c r="I5" s="4" t="s">
        <v>97</v>
      </c>
      <c r="J5" s="13">
        <v>0</v>
      </c>
      <c r="K5" s="3" t="s">
        <v>110</v>
      </c>
      <c r="L5" s="13">
        <f t="shared" si="2"/>
        <v>20963.800000000047</v>
      </c>
    </row>
    <row r="6" spans="1:12" x14ac:dyDescent="0.3">
      <c r="A6" s="1" t="s">
        <v>48</v>
      </c>
      <c r="B6" s="3" t="s">
        <v>92</v>
      </c>
      <c r="C6" s="12">
        <v>52101.71</v>
      </c>
      <c r="D6" s="13">
        <v>59468.53</v>
      </c>
      <c r="E6" s="13">
        <v>56977.2</v>
      </c>
      <c r="F6" s="13">
        <f t="shared" si="0"/>
        <v>168547.44</v>
      </c>
      <c r="G6" s="13">
        <v>263170.71999999997</v>
      </c>
      <c r="H6" s="13">
        <f t="shared" si="1"/>
        <v>94623.27999999997</v>
      </c>
      <c r="I6" s="4" t="s">
        <v>97</v>
      </c>
      <c r="J6" s="13">
        <v>0</v>
      </c>
      <c r="K6" s="3" t="s">
        <v>110</v>
      </c>
      <c r="L6" s="13">
        <f t="shared" si="2"/>
        <v>94623.27999999997</v>
      </c>
    </row>
    <row r="7" spans="1:12" x14ac:dyDescent="0.3">
      <c r="A7" s="1" t="s">
        <v>50</v>
      </c>
      <c r="B7" s="3">
        <v>1</v>
      </c>
      <c r="C7" s="12">
        <v>62206.29</v>
      </c>
      <c r="D7" s="13">
        <v>71001.820000000007</v>
      </c>
      <c r="E7" s="13">
        <v>68027.320000000007</v>
      </c>
      <c r="F7" s="13">
        <f t="shared" si="0"/>
        <v>201235.43000000002</v>
      </c>
      <c r="G7" s="13">
        <v>587067.38</v>
      </c>
      <c r="H7" s="13">
        <f t="shared" si="1"/>
        <v>385831.94999999995</v>
      </c>
      <c r="I7" s="4" t="s">
        <v>97</v>
      </c>
      <c r="J7" s="13">
        <v>0</v>
      </c>
      <c r="K7" s="3" t="s">
        <v>110</v>
      </c>
      <c r="L7" s="13">
        <f t="shared" si="2"/>
        <v>385831.94999999995</v>
      </c>
    </row>
    <row r="8" spans="1:12" x14ac:dyDescent="0.3">
      <c r="A8" s="1" t="s">
        <v>67</v>
      </c>
      <c r="B8" s="3" t="s">
        <v>96</v>
      </c>
      <c r="C8" s="12">
        <v>76027.45</v>
      </c>
      <c r="D8" s="13">
        <v>86777.2</v>
      </c>
      <c r="E8" s="13">
        <v>83141.820000000007</v>
      </c>
      <c r="F8" s="13">
        <f t="shared" si="0"/>
        <v>245946.47</v>
      </c>
      <c r="G8" s="13">
        <v>453551.34</v>
      </c>
      <c r="H8" s="13">
        <f t="shared" si="1"/>
        <v>207604.87000000002</v>
      </c>
      <c r="I8" s="4" t="s">
        <v>97</v>
      </c>
      <c r="J8" s="13">
        <v>0</v>
      </c>
      <c r="K8" s="3" t="s">
        <v>110</v>
      </c>
      <c r="L8" s="13">
        <f t="shared" si="2"/>
        <v>207604.87000000002</v>
      </c>
    </row>
    <row r="9" spans="1:12" x14ac:dyDescent="0.3">
      <c r="A9" s="1" t="s">
        <v>68</v>
      </c>
      <c r="B9" s="3" t="s">
        <v>88</v>
      </c>
      <c r="C9" s="12">
        <v>80479.78</v>
      </c>
      <c r="D9" s="13">
        <v>91859.06</v>
      </c>
      <c r="E9" s="13">
        <v>88010.78</v>
      </c>
      <c r="F9" s="13">
        <f t="shared" si="0"/>
        <v>260349.62</v>
      </c>
      <c r="G9" s="13">
        <v>229434.1</v>
      </c>
      <c r="H9" s="13">
        <f t="shared" si="1"/>
        <v>-30915.51999999999</v>
      </c>
      <c r="I9" s="4" t="s">
        <v>98</v>
      </c>
      <c r="J9" s="13">
        <v>0</v>
      </c>
      <c r="K9" s="3" t="s">
        <v>119</v>
      </c>
      <c r="L9" s="13">
        <f t="shared" si="2"/>
        <v>-30915.51999999999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TEDF Analysis</vt:lpstr>
      <vt:lpstr>Programming Information </vt:lpstr>
      <vt:lpstr>Allocation in Jeopardy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Grab, Joshua (MDOT)</dc:creator>
  <cp:lastModifiedBy>KGallagher</cp:lastModifiedBy>
  <dcterms:created xsi:type="dcterms:W3CDTF">2020-08-20T19:55:39Z</dcterms:created>
  <dcterms:modified xsi:type="dcterms:W3CDTF">2020-10-22T19:09:43Z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GrabJ@michigan.gov</vt:lpwstr>
  </property>
  <property fmtid="{D5CDD505-2E9C-101B-9397-08002B2CF9AE}" pid="5" name="MSIP_Label_3a2fed65-62e7-46ea-af74-187e0c17143a_SetDate">
    <vt:lpwstr>2020-08-20T20:20:11.8048124Z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c4bdb294-38b4-4759-be07-230f866ee6ca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</Properties>
</file>